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yash\Downloads\"/>
    </mc:Choice>
  </mc:AlternateContent>
  <bookViews>
    <workbookView xWindow="0" yWindow="0" windowWidth="9630" windowHeight="6680"/>
  </bookViews>
  <sheets>
    <sheet name="Командный" sheetId="3" r:id="rId1"/>
    <sheet name="Ночной спринт" sheetId="4" r:id="rId2"/>
    <sheet name="Мемориал Победы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F14" i="5"/>
  <c r="C14" i="5"/>
  <c r="I19" i="3" l="1"/>
  <c r="I17" i="3"/>
  <c r="C17" i="4"/>
  <c r="I16" i="3"/>
  <c r="I15" i="3"/>
  <c r="M15" i="3" s="1"/>
  <c r="I12" i="3"/>
  <c r="M12" i="3"/>
  <c r="M13" i="3"/>
  <c r="M14" i="3"/>
  <c r="M16" i="3"/>
  <c r="M17" i="3"/>
  <c r="M19" i="3"/>
  <c r="C18" i="4"/>
  <c r="C15" i="4"/>
  <c r="C13" i="4"/>
  <c r="C14" i="4"/>
  <c r="G86" i="5" l="1"/>
  <c r="G25" i="5"/>
  <c r="G24" i="5"/>
  <c r="G23" i="5"/>
  <c r="G22" i="5"/>
  <c r="C21" i="5"/>
  <c r="G21" i="5" s="1"/>
  <c r="G20" i="5"/>
  <c r="G19" i="5"/>
  <c r="C18" i="5"/>
  <c r="G18" i="5" s="1"/>
  <c r="C17" i="5"/>
  <c r="G17" i="5" s="1"/>
  <c r="C16" i="5"/>
  <c r="G16" i="5" s="1"/>
  <c r="C15" i="5"/>
  <c r="G15" i="5" s="1"/>
  <c r="D14" i="5"/>
  <c r="G14" i="5"/>
  <c r="F13" i="5"/>
  <c r="E13" i="5"/>
  <c r="D13" i="5"/>
  <c r="C13" i="5"/>
  <c r="F12" i="5"/>
  <c r="E12" i="5"/>
  <c r="D12" i="5"/>
  <c r="C12" i="5"/>
  <c r="G13" i="5" l="1"/>
  <c r="I29" i="4"/>
  <c r="G18" i="4" l="1"/>
  <c r="G17" i="4"/>
  <c r="F15" i="4"/>
  <c r="D14" i="4"/>
  <c r="G12" i="4"/>
  <c r="G16" i="4"/>
  <c r="F13" i="4"/>
  <c r="E13" i="4"/>
  <c r="D13" i="4"/>
  <c r="G14" i="4" l="1"/>
  <c r="G15" i="4"/>
  <c r="G13" i="4"/>
  <c r="G14" i="3"/>
  <c r="G20" i="3"/>
  <c r="AH20" i="3" s="1"/>
  <c r="G22" i="3"/>
  <c r="AH22" i="3" s="1"/>
  <c r="G23" i="3"/>
  <c r="AH23" i="3" s="1"/>
  <c r="G24" i="3"/>
  <c r="AH24" i="3" s="1"/>
  <c r="G25" i="3"/>
  <c r="AH25" i="3" s="1"/>
  <c r="L16" i="3"/>
  <c r="J15" i="3"/>
  <c r="K12" i="3"/>
  <c r="J12" i="3"/>
  <c r="L12" i="3"/>
  <c r="AH14" i="3" l="1"/>
  <c r="C18" i="3"/>
  <c r="F12" i="3"/>
  <c r="E12" i="3"/>
  <c r="D12" i="3"/>
  <c r="C12" i="3"/>
  <c r="C19" i="3"/>
  <c r="D15" i="3"/>
  <c r="C15" i="3"/>
  <c r="C16" i="3"/>
  <c r="C21" i="3"/>
  <c r="C17" i="3"/>
  <c r="D13" i="3"/>
  <c r="E13" i="3"/>
  <c r="F13" i="3"/>
  <c r="C13" i="3"/>
  <c r="G13" i="3" l="1"/>
  <c r="AH13" i="3" s="1"/>
  <c r="G15" i="3"/>
  <c r="AH15" i="3" s="1"/>
  <c r="G18" i="3"/>
  <c r="AH18" i="3" s="1"/>
  <c r="G12" i="3"/>
  <c r="AH12" i="3" s="1"/>
  <c r="G16" i="3"/>
  <c r="AH16" i="3" s="1"/>
  <c r="G19" i="3"/>
  <c r="AH19" i="3" s="1"/>
  <c r="G17" i="3"/>
  <c r="AH17" i="3" s="1"/>
  <c r="G21" i="3"/>
  <c r="AH21" i="3" s="1"/>
</calcChain>
</file>

<file path=xl/sharedStrings.xml><?xml version="1.0" encoding="utf-8"?>
<sst xmlns="http://schemas.openxmlformats.org/spreadsheetml/2006/main" count="569" uniqueCount="223">
  <si>
    <t>Место</t>
  </si>
  <si>
    <t>РФСОО "ФЕДЕРАЦИЯ СПОРТИВНОГО ОРИЕНТИРОВАНИЯ ИРКУТСКОЙ ОБЛАСТИ"</t>
  </si>
  <si>
    <t>г. Иркутск</t>
  </si>
  <si>
    <t>ПРОТОКОЛ КОМАНДНЫХ РЕЗУЛЬТАТОВ</t>
  </si>
  <si>
    <t>№</t>
  </si>
  <si>
    <t>Команда</t>
  </si>
  <si>
    <t>Итого</t>
  </si>
  <si>
    <t>М</t>
  </si>
  <si>
    <t>Ж</t>
  </si>
  <si>
    <t>СОРЕВНОВАНИЯ ПО СПОРТИВНОМУ ОРИЕНТИРОВАНИЮ</t>
  </si>
  <si>
    <t>Нокаут-спринт</t>
  </si>
  <si>
    <t>Рогейн</t>
  </si>
  <si>
    <t>ММ</t>
  </si>
  <si>
    <t>ЖЖ</t>
  </si>
  <si>
    <t>МЖ</t>
  </si>
  <si>
    <t>Главный судья _________________Симухин М.Л.</t>
  </si>
  <si>
    <t>Молния</t>
  </si>
  <si>
    <t>ИСТОК</t>
  </si>
  <si>
    <t>Сибирь</t>
  </si>
  <si>
    <t>Байкал-Ориент</t>
  </si>
  <si>
    <t>ЭКШН</t>
  </si>
  <si>
    <t>КЛОС</t>
  </si>
  <si>
    <t>Бегущие от медведя</t>
  </si>
  <si>
    <t>BaikalTrailRunning</t>
  </si>
  <si>
    <t>М40</t>
  </si>
  <si>
    <t>Ж40</t>
  </si>
  <si>
    <t>Мы тут ради шашлыка</t>
  </si>
  <si>
    <t>Красная Maserati</t>
  </si>
  <si>
    <t>III КУБОК КЛУБОВ ИРКУТСКОЙ ОБЛАСТИ</t>
  </si>
  <si>
    <t>Водный лабиринт</t>
  </si>
  <si>
    <t>Ориентирование в тороговом центре</t>
  </si>
  <si>
    <t>Кубок РЖД кросс-классика</t>
  </si>
  <si>
    <t>Байкальский гром</t>
  </si>
  <si>
    <t>Лицей 36</t>
  </si>
  <si>
    <t>5 верст Остров Юность</t>
  </si>
  <si>
    <t>Баргузин-Азимут</t>
  </si>
  <si>
    <t>2023 г.</t>
  </si>
  <si>
    <t>Главный секретарь _____________Холомянская М.М.</t>
  </si>
  <si>
    <t>Мемориал Победы Классика-общий старт</t>
  </si>
  <si>
    <t>Ночной спринт-общий старт</t>
  </si>
  <si>
    <t>Очки</t>
  </si>
  <si>
    <t>Результаты по итогам этапа</t>
  </si>
  <si>
    <t>I</t>
  </si>
  <si>
    <t>II</t>
  </si>
  <si>
    <t>III</t>
  </si>
  <si>
    <t>V</t>
  </si>
  <si>
    <t>IV</t>
  </si>
  <si>
    <t>VI</t>
  </si>
  <si>
    <t>VII</t>
  </si>
  <si>
    <t>VIII</t>
  </si>
  <si>
    <t>IX</t>
  </si>
  <si>
    <t>X</t>
  </si>
  <si>
    <t>XI</t>
  </si>
  <si>
    <t>XII</t>
  </si>
  <si>
    <t>XIII</t>
  </si>
  <si>
    <t>Ж-40, 12 КП, 2.700 м</t>
  </si>
  <si>
    <t>№п/п</t>
  </si>
  <si>
    <t>Фамилия, имя</t>
  </si>
  <si>
    <t>Караваева Виктория</t>
  </si>
  <si>
    <t>Кокунина Татьяна</t>
  </si>
  <si>
    <t>Букина Елена</t>
  </si>
  <si>
    <t>Быкова Галина</t>
  </si>
  <si>
    <t>Сафронова Елена</t>
  </si>
  <si>
    <t>Токарева Татьяна</t>
  </si>
  <si>
    <t>Латышева Юлия</t>
  </si>
  <si>
    <t>Кострюкова Светлана</t>
  </si>
  <si>
    <t>Казанцева Ирина</t>
  </si>
  <si>
    <t>ЖЭ, 12 КП, 3.000 м</t>
  </si>
  <si>
    <t>Семилет Наталья</t>
  </si>
  <si>
    <t>Еремина Варвара</t>
  </si>
  <si>
    <t>в/к</t>
  </si>
  <si>
    <t>Нижегородцева Екатерина</t>
  </si>
  <si>
    <t>Михайлова Екатерина</t>
  </si>
  <si>
    <t>Арель Любовь</t>
  </si>
  <si>
    <t>Теплоухова Надежда</t>
  </si>
  <si>
    <t>Орлова Екатерина</t>
  </si>
  <si>
    <t>Калинина Анастасия</t>
  </si>
  <si>
    <t>Хайрутдинова Ольга</t>
  </si>
  <si>
    <t>Нестерова Валерия</t>
  </si>
  <si>
    <t>Четверикова Марина</t>
  </si>
  <si>
    <t>Латышева Ксения</t>
  </si>
  <si>
    <t>Усова Екатерина</t>
  </si>
  <si>
    <t>М-40, 12 КП, 3.100 м</t>
  </si>
  <si>
    <t>Токарев Александр</t>
  </si>
  <si>
    <t>Симухин Михаил</t>
  </si>
  <si>
    <t>Журавлёв Николай</t>
  </si>
  <si>
    <t>Лебедев Дмитрий</t>
  </si>
  <si>
    <t>Калинин Роман</t>
  </si>
  <si>
    <t>Власов Евгений</t>
  </si>
  <si>
    <t>МЭ, 15 КП, 4.200 м</t>
  </si>
  <si>
    <t>Рупасов Вадим</t>
  </si>
  <si>
    <t>Юшин Дмитрий</t>
  </si>
  <si>
    <t>Сковородин Иван</t>
  </si>
  <si>
    <t>Очиров Кирилл</t>
  </si>
  <si>
    <t>Разаренов Илья</t>
  </si>
  <si>
    <t>Елисеев Денис</t>
  </si>
  <si>
    <t>Кивнюк Роман</t>
  </si>
  <si>
    <t>Ломакин Андрей</t>
  </si>
  <si>
    <t>Горбунов Владимир</t>
  </si>
  <si>
    <t>Дубровин Сергей</t>
  </si>
  <si>
    <t>Гилев Андрей</t>
  </si>
  <si>
    <t>Жданов Егор</t>
  </si>
  <si>
    <t>Якубов Александр</t>
  </si>
  <si>
    <t>Никишин Дмитрий</t>
  </si>
  <si>
    <t>Лесов Влад</t>
  </si>
  <si>
    <t>Цуриков Дмитрий</t>
  </si>
  <si>
    <t>Ситников Сергей</t>
  </si>
  <si>
    <t>Борщев Сергей</t>
  </si>
  <si>
    <t>Паньков Алексей</t>
  </si>
  <si>
    <t>Сударев Василий</t>
  </si>
  <si>
    <t>Теплоухов Антон</t>
  </si>
  <si>
    <t>Чекмарев Артем</t>
  </si>
  <si>
    <t>Архинчеев Антон</t>
  </si>
  <si>
    <t>Лесков Александр</t>
  </si>
  <si>
    <t>Засухин Филипп</t>
  </si>
  <si>
    <t>Кривошеев Павел</t>
  </si>
  <si>
    <t>Коллектив</t>
  </si>
  <si>
    <t>Квал</t>
  </si>
  <si>
    <t>Номер</t>
  </si>
  <si>
    <t>ГР</t>
  </si>
  <si>
    <t>Результат</t>
  </si>
  <si>
    <t>Отставан</t>
  </si>
  <si>
    <t>+00:00</t>
  </si>
  <si>
    <t>+04:40</t>
  </si>
  <si>
    <t>Молния 75</t>
  </si>
  <si>
    <t>+08:14</t>
  </si>
  <si>
    <t>+11:17</t>
  </si>
  <si>
    <t>+19:01</t>
  </si>
  <si>
    <t>+22:05</t>
  </si>
  <si>
    <t>Иркутск, лично</t>
  </si>
  <si>
    <t>+42:17</t>
  </si>
  <si>
    <t>+42:19</t>
  </si>
  <si>
    <t>КМС</t>
  </si>
  <si>
    <t>ИСТОК, Хомутово</t>
  </si>
  <si>
    <t>+07:08</t>
  </si>
  <si>
    <t>+11:06</t>
  </si>
  <si>
    <t>+12:40</t>
  </si>
  <si>
    <t>+29:00</t>
  </si>
  <si>
    <t>+29:49</t>
  </si>
  <si>
    <t>+39:15</t>
  </si>
  <si>
    <t>+39:19</t>
  </si>
  <si>
    <t>непр. отм</t>
  </si>
  <si>
    <t>5 Верст Остров Юност</t>
  </si>
  <si>
    <t>СОШЕЛ</t>
  </si>
  <si>
    <t>+01:31</t>
  </si>
  <si>
    <t>+06:53</t>
  </si>
  <si>
    <t>+51:30</t>
  </si>
  <si>
    <t>+01:24:47</t>
  </si>
  <si>
    <t>МС</t>
  </si>
  <si>
    <t>+00:38</t>
  </si>
  <si>
    <t>+01:21</t>
  </si>
  <si>
    <t>Иркутский Политех</t>
  </si>
  <si>
    <t>+03:18</t>
  </si>
  <si>
    <t>+10:17</t>
  </si>
  <si>
    <t>+10:46</t>
  </si>
  <si>
    <t>+11:26</t>
  </si>
  <si>
    <t>+11:55</t>
  </si>
  <si>
    <t>+11:56</t>
  </si>
  <si>
    <t>+12:19</t>
  </si>
  <si>
    <t>+12:22</t>
  </si>
  <si>
    <t>+13:02</t>
  </si>
  <si>
    <t>+30:16</t>
  </si>
  <si>
    <t>+31:54</t>
  </si>
  <si>
    <t>+31:55</t>
  </si>
  <si>
    <t>+56:31</t>
  </si>
  <si>
    <t>+57:06</t>
  </si>
  <si>
    <t>-</t>
  </si>
  <si>
    <t>5 Верст Остров Юность</t>
  </si>
  <si>
    <t>ПРОТОКОЛ КОМАНДНЫХ РЕЗУЛЬТАТОВ НОЧНОГО СПРИНТА</t>
  </si>
  <si>
    <t>оз.Юннатка</t>
  </si>
  <si>
    <t>СОШ №23</t>
  </si>
  <si>
    <t>ПРОТОКОЛ КОМАНДНЫХ РЕЗУЛЬТАТОВ МЕМОРИАЛА ПОБЕДЫ</t>
  </si>
  <si>
    <t>ПРОТОКОЛ РЕЗУЛЬТАТОВ</t>
  </si>
  <si>
    <t>Кросс-спринт-общий старт, номер-код 0830091811Я</t>
  </si>
  <si>
    <t>Мужчины 40 лет и старше, 23 КП, 3,8 км</t>
  </si>
  <si>
    <t>Контрольное время: 60 мин</t>
  </si>
  <si>
    <t>Разряд</t>
  </si>
  <si>
    <t>Лоншаков Владимир</t>
  </si>
  <si>
    <t>Чеботарев Константин</t>
  </si>
  <si>
    <t>Майер Дмитрий</t>
  </si>
  <si>
    <t>Усов Александр</t>
  </si>
  <si>
    <t>Уколов Андрей</t>
  </si>
  <si>
    <t>Женщины 40 лет и старше, 20 КП, 3,3 км</t>
  </si>
  <si>
    <t>Бутько Екатерина</t>
  </si>
  <si>
    <t>Чернигова Наталья</t>
  </si>
  <si>
    <t>Никулина Елена</t>
  </si>
  <si>
    <t>Сибирякова Оксана</t>
  </si>
  <si>
    <t>Лебедева Екатерина</t>
  </si>
  <si>
    <t>Глуховцова Анна</t>
  </si>
  <si>
    <t>Пенская Светлана</t>
  </si>
  <si>
    <t>Маллуева Екатерина</t>
  </si>
  <si>
    <t>Новоселова Елизавета</t>
  </si>
  <si>
    <t>Борисова Елена</t>
  </si>
  <si>
    <t>п.3.13.12.2</t>
  </si>
  <si>
    <t>Рахматуллина Анастасия</t>
  </si>
  <si>
    <t>Адреналин</t>
  </si>
  <si>
    <t>Мужчины, 27 КП, 4,1 км</t>
  </si>
  <si>
    <t>Сергеев Виталий</t>
  </si>
  <si>
    <t>Бурцев Никита</t>
  </si>
  <si>
    <t>Семилет Андрей</t>
  </si>
  <si>
    <t>Киселев Максим</t>
  </si>
  <si>
    <t>Самойлов Олег</t>
  </si>
  <si>
    <t>Высотин Вадим</t>
  </si>
  <si>
    <t>Кашпаров Дмитрий</t>
  </si>
  <si>
    <t>Базалей Максим</t>
  </si>
  <si>
    <t>Кузьмин Михаил</t>
  </si>
  <si>
    <t>Токаревский Алексей</t>
  </si>
  <si>
    <t>Рожков Алексей</t>
  </si>
  <si>
    <t>Брежнев Константин</t>
  </si>
  <si>
    <t>Зарубин Антон</t>
  </si>
  <si>
    <t>Тутолмин Иван</t>
  </si>
  <si>
    <t>ИГМУ</t>
  </si>
  <si>
    <t>Антропов Алексей</t>
  </si>
  <si>
    <t>Борисов Денис</t>
  </si>
  <si>
    <t>Батурин Михаил</t>
  </si>
  <si>
    <t>ИрГУПС</t>
  </si>
  <si>
    <t>Пантюхин Артем</t>
  </si>
  <si>
    <t>Михалёв Семён</t>
  </si>
  <si>
    <t>Женщины, 23 КП, 3,8 км</t>
  </si>
  <si>
    <t>Холомянская Мария</t>
  </si>
  <si>
    <t>Лукашева Екатерина</t>
  </si>
  <si>
    <t>Кокоурова Ольга</t>
  </si>
  <si>
    <t>Аксаментова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</si>
</sst>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4"/>
      <color theme="1"/>
      <name val="Arial Cyr"/>
      <charset val="204"/>
    </font>
    <font>
      <sz val="14"/>
      <color theme="1"/>
      <name val="Arial Cyt"/>
      <charset val="204"/>
    </font>
    <font>
      <b/>
      <sz val="14"/>
      <name val="Arial Cyr"/>
      <charset val="204"/>
    </font>
    <font>
      <b/>
      <sz val="12"/>
      <color rgb="FF333366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173E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7E1D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1F56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5838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5D5D"/>
        <bgColor indexed="64"/>
      </patternFill>
    </fill>
    <fill>
      <patternFill patternType="solid">
        <fgColor rgb="FFB765F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EC196"/>
        <bgColor indexed="64"/>
      </patternFill>
    </fill>
    <fill>
      <patternFill patternType="solid">
        <fgColor rgb="FF7AFAEB"/>
        <bgColor indexed="64"/>
      </patternFill>
    </fill>
    <fill>
      <patternFill patternType="solid">
        <fgColor rgb="FF99EB67"/>
        <bgColor indexed="64"/>
      </patternFill>
    </fill>
    <fill>
      <patternFill patternType="solid">
        <fgColor rgb="FFFACAED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2">
    <xf numFmtId="0" fontId="0" fillId="0" borderId="0" xfId="0"/>
    <xf numFmtId="1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7" fillId="0" borderId="0" xfId="0" applyFont="1"/>
    <xf numFmtId="0" fontId="1" fillId="0" borderId="0" xfId="1" applyFont="1"/>
    <xf numFmtId="0" fontId="1" fillId="0" borderId="0" xfId="1" applyFont="1" applyAlignment="1">
      <alignment horizontal="center"/>
    </xf>
    <xf numFmtId="21" fontId="1" fillId="0" borderId="0" xfId="1" applyNumberFormat="1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1" fontId="5" fillId="0" borderId="7" xfId="1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5" fillId="0" borderId="3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5" fillId="0" borderId="8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3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14" xfId="1" applyFont="1" applyBorder="1" applyAlignment="1">
      <alignment horizontal="center" vertical="center"/>
    </xf>
    <xf numFmtId="1" fontId="5" fillId="0" borderId="6" xfId="1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1" fontId="5" fillId="0" borderId="25" xfId="1" applyNumberFormat="1" applyFont="1" applyFill="1" applyBorder="1" applyAlignment="1">
      <alignment horizontal="center"/>
    </xf>
    <xf numFmtId="0" fontId="0" fillId="0" borderId="0" xfId="0"/>
    <xf numFmtId="0" fontId="5" fillId="0" borderId="29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" fontId="5" fillId="0" borderId="31" xfId="1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20" xfId="0" applyFont="1" applyBorder="1"/>
    <xf numFmtId="0" fontId="5" fillId="0" borderId="20" xfId="1" applyFont="1" applyFill="1" applyBorder="1" applyAlignment="1">
      <alignment horizontal="left"/>
    </xf>
    <xf numFmtId="0" fontId="9" fillId="0" borderId="20" xfId="0" applyFont="1" applyBorder="1"/>
    <xf numFmtId="0" fontId="8" fillId="0" borderId="20" xfId="0" applyFont="1" applyFill="1" applyBorder="1"/>
    <xf numFmtId="0" fontId="8" fillId="0" borderId="21" xfId="0" applyFont="1" applyBorder="1"/>
    <xf numFmtId="0" fontId="5" fillId="0" borderId="26" xfId="1" applyFont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" fontId="5" fillId="0" borderId="26" xfId="1" applyNumberFormat="1" applyFont="1" applyFill="1" applyBorder="1" applyAlignment="1">
      <alignment horizontal="center"/>
    </xf>
    <xf numFmtId="1" fontId="5" fillId="0" borderId="29" xfId="1" applyNumberFormat="1" applyFont="1" applyFill="1" applyBorder="1" applyAlignment="1">
      <alignment horizontal="center"/>
    </xf>
    <xf numFmtId="1" fontId="5" fillId="0" borderId="28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7" fillId="0" borderId="1" xfId="0" applyFont="1" applyBorder="1"/>
    <xf numFmtId="0" fontId="7" fillId="0" borderId="3" xfId="0" applyFont="1" applyBorder="1"/>
    <xf numFmtId="1" fontId="5" fillId="0" borderId="29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5" fillId="0" borderId="23" xfId="1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/>
    <xf numFmtId="0" fontId="5" fillId="0" borderId="1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1" fontId="5" fillId="0" borderId="35" xfId="1" applyNumberFormat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1" fontId="5" fillId="0" borderId="23" xfId="1" applyNumberFormat="1" applyFont="1" applyFill="1" applyBorder="1" applyAlignment="1">
      <alignment horizontal="center"/>
    </xf>
    <xf numFmtId="1" fontId="5" fillId="0" borderId="11" xfId="1" applyNumberFormat="1" applyFont="1" applyFill="1" applyBorder="1" applyAlignment="1">
      <alignment horizontal="center"/>
    </xf>
    <xf numFmtId="1" fontId="5" fillId="0" borderId="37" xfId="1" applyNumberFormat="1" applyFont="1" applyFill="1" applyBorder="1" applyAlignment="1">
      <alignment horizontal="center"/>
    </xf>
    <xf numFmtId="1" fontId="5" fillId="0" borderId="18" xfId="1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5" xfId="1" applyFont="1" applyFill="1" applyBorder="1" applyAlignment="1">
      <alignment horizontal="center"/>
    </xf>
    <xf numFmtId="0" fontId="7" fillId="0" borderId="35" xfId="0" applyFont="1" applyBorder="1"/>
    <xf numFmtId="1" fontId="5" fillId="0" borderId="36" xfId="1" applyNumberFormat="1" applyFont="1" applyFill="1" applyBorder="1" applyAlignment="1">
      <alignment horizontal="center"/>
    </xf>
    <xf numFmtId="1" fontId="5" fillId="0" borderId="27" xfId="1" applyNumberFormat="1" applyFont="1" applyFill="1" applyBorder="1" applyAlignment="1">
      <alignment horizontal="center"/>
    </xf>
    <xf numFmtId="1" fontId="5" fillId="0" borderId="34" xfId="1" applyNumberFormat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15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39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5" fillId="0" borderId="45" xfId="0" applyFont="1" applyBorder="1" applyAlignment="1">
      <alignment horizontal="center" vertical="center" wrapText="1"/>
    </xf>
    <xf numFmtId="21" fontId="15" fillId="0" borderId="45" xfId="0" applyNumberFormat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8" fillId="2" borderId="10" xfId="0" applyFont="1" applyFill="1" applyBorder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1" fontId="5" fillId="2" borderId="4" xfId="1" applyNumberFormat="1" applyFont="1" applyFill="1" applyBorder="1" applyAlignment="1">
      <alignment horizontal="center"/>
    </xf>
    <xf numFmtId="0" fontId="5" fillId="2" borderId="48" xfId="1" applyFont="1" applyFill="1" applyBorder="1" applyAlignment="1">
      <alignment horizontal="center"/>
    </xf>
    <xf numFmtId="1" fontId="5" fillId="3" borderId="1" xfId="1" applyNumberFormat="1" applyFont="1" applyFill="1" applyBorder="1" applyAlignment="1">
      <alignment horizontal="center"/>
    </xf>
    <xf numFmtId="1" fontId="5" fillId="3" borderId="3" xfId="1" applyNumberFormat="1" applyFont="1" applyFill="1" applyBorder="1" applyAlignment="1">
      <alignment horizontal="center"/>
    </xf>
    <xf numFmtId="0" fontId="8" fillId="3" borderId="10" xfId="0" applyFont="1" applyFill="1" applyBorder="1"/>
    <xf numFmtId="1" fontId="5" fillId="3" borderId="29" xfId="1" applyNumberFormat="1" applyFont="1" applyFill="1" applyBorder="1" applyAlignment="1">
      <alignment horizontal="center"/>
    </xf>
    <xf numFmtId="1" fontId="5" fillId="3" borderId="31" xfId="1" applyNumberFormat="1" applyFont="1" applyFill="1" applyBorder="1" applyAlignment="1">
      <alignment horizontal="center"/>
    </xf>
    <xf numFmtId="1" fontId="5" fillId="3" borderId="30" xfId="1" applyNumberFormat="1" applyFont="1" applyFill="1" applyBorder="1" applyAlignment="1">
      <alignment horizontal="center"/>
    </xf>
    <xf numFmtId="0" fontId="8" fillId="4" borderId="20" xfId="0" applyFont="1" applyFill="1" applyBorder="1"/>
    <xf numFmtId="1" fontId="5" fillId="4" borderId="1" xfId="1" applyNumberFormat="1" applyFont="1" applyFill="1" applyBorder="1" applyAlignment="1">
      <alignment horizontal="center"/>
    </xf>
    <xf numFmtId="1" fontId="5" fillId="4" borderId="2" xfId="1" applyNumberFormat="1" applyFont="1" applyFill="1" applyBorder="1" applyAlignment="1">
      <alignment horizontal="center"/>
    </xf>
    <xf numFmtId="1" fontId="5" fillId="4" borderId="25" xfId="1" applyNumberFormat="1" applyFont="1" applyFill="1" applyBorder="1" applyAlignment="1">
      <alignment horizontal="center"/>
    </xf>
    <xf numFmtId="1" fontId="5" fillId="4" borderId="3" xfId="1" applyNumberFormat="1" applyFont="1" applyFill="1" applyBorder="1" applyAlignment="1">
      <alignment horizontal="center"/>
    </xf>
    <xf numFmtId="0" fontId="8" fillId="5" borderId="20" xfId="0" applyFont="1" applyFill="1" applyBorder="1"/>
    <xf numFmtId="1" fontId="5" fillId="5" borderId="1" xfId="1" applyNumberFormat="1" applyFont="1" applyFill="1" applyBorder="1" applyAlignment="1">
      <alignment horizontal="center"/>
    </xf>
    <xf numFmtId="1" fontId="5" fillId="5" borderId="2" xfId="1" applyNumberFormat="1" applyFont="1" applyFill="1" applyBorder="1" applyAlignment="1">
      <alignment horizontal="center"/>
    </xf>
    <xf numFmtId="1" fontId="5" fillId="5" borderId="25" xfId="1" applyNumberFormat="1" applyFont="1" applyFill="1" applyBorder="1" applyAlignment="1">
      <alignment horizontal="center"/>
    </xf>
    <xf numFmtId="1" fontId="5" fillId="5" borderId="3" xfId="1" applyNumberFormat="1" applyFont="1" applyFill="1" applyBorder="1" applyAlignment="1">
      <alignment horizontal="center"/>
    </xf>
    <xf numFmtId="0" fontId="8" fillId="6" borderId="20" xfId="0" applyFont="1" applyFill="1" applyBorder="1"/>
    <xf numFmtId="1" fontId="5" fillId="6" borderId="1" xfId="1" applyNumberFormat="1" applyFont="1" applyFill="1" applyBorder="1" applyAlignment="1">
      <alignment horizontal="center"/>
    </xf>
    <xf numFmtId="1" fontId="5" fillId="6" borderId="2" xfId="1" applyNumberFormat="1" applyFont="1" applyFill="1" applyBorder="1" applyAlignment="1">
      <alignment horizontal="center"/>
    </xf>
    <xf numFmtId="1" fontId="5" fillId="6" borderId="25" xfId="1" applyNumberFormat="1" applyFont="1" applyFill="1" applyBorder="1" applyAlignment="1">
      <alignment horizontal="center"/>
    </xf>
    <xf numFmtId="1" fontId="5" fillId="6" borderId="3" xfId="1" applyNumberFormat="1" applyFont="1" applyFill="1" applyBorder="1" applyAlignment="1">
      <alignment horizontal="center"/>
    </xf>
    <xf numFmtId="0" fontId="8" fillId="7" borderId="21" xfId="0" applyFont="1" applyFill="1" applyBorder="1"/>
    <xf numFmtId="1" fontId="5" fillId="7" borderId="6" xfId="1" applyNumberFormat="1" applyFont="1" applyFill="1" applyBorder="1" applyAlignment="1">
      <alignment horizontal="center"/>
    </xf>
    <xf numFmtId="1" fontId="5" fillId="7" borderId="7" xfId="1" applyNumberFormat="1" applyFont="1" applyFill="1" applyBorder="1" applyAlignment="1">
      <alignment horizontal="center"/>
    </xf>
    <xf numFmtId="1" fontId="5" fillId="7" borderId="26" xfId="1" applyNumberFormat="1" applyFont="1" applyFill="1" applyBorder="1" applyAlignment="1">
      <alignment horizontal="center"/>
    </xf>
    <xf numFmtId="1" fontId="5" fillId="7" borderId="8" xfId="1" applyNumberFormat="1" applyFont="1" applyFill="1" applyBorder="1" applyAlignment="1">
      <alignment horizontal="center"/>
    </xf>
    <xf numFmtId="0" fontId="5" fillId="8" borderId="20" xfId="1" applyFont="1" applyFill="1" applyBorder="1" applyAlignment="1">
      <alignment horizontal="left"/>
    </xf>
    <xf numFmtId="1" fontId="5" fillId="8" borderId="1" xfId="1" applyNumberFormat="1" applyFont="1" applyFill="1" applyBorder="1" applyAlignment="1">
      <alignment horizontal="center"/>
    </xf>
    <xf numFmtId="1" fontId="5" fillId="8" borderId="2" xfId="1" applyNumberFormat="1" applyFont="1" applyFill="1" applyBorder="1" applyAlignment="1">
      <alignment horizontal="center"/>
    </xf>
    <xf numFmtId="1" fontId="5" fillId="8" borderId="25" xfId="1" applyNumberFormat="1" applyFont="1" applyFill="1" applyBorder="1" applyAlignment="1">
      <alignment horizontal="center"/>
    </xf>
    <xf numFmtId="1" fontId="5" fillId="8" borderId="3" xfId="1" applyNumberFormat="1" applyFont="1" applyFill="1" applyBorder="1" applyAlignment="1">
      <alignment horizontal="center"/>
    </xf>
    <xf numFmtId="0" fontId="8" fillId="9" borderId="20" xfId="0" applyFont="1" applyFill="1" applyBorder="1"/>
    <xf numFmtId="1" fontId="5" fillId="9" borderId="1" xfId="1" applyNumberFormat="1" applyFont="1" applyFill="1" applyBorder="1" applyAlignment="1">
      <alignment horizontal="center"/>
    </xf>
    <xf numFmtId="1" fontId="5" fillId="9" borderId="2" xfId="1" applyNumberFormat="1" applyFont="1" applyFill="1" applyBorder="1" applyAlignment="1">
      <alignment horizontal="center"/>
    </xf>
    <xf numFmtId="1" fontId="5" fillId="9" borderId="25" xfId="1" applyNumberFormat="1" applyFont="1" applyFill="1" applyBorder="1" applyAlignment="1">
      <alignment horizontal="center"/>
    </xf>
    <xf numFmtId="1" fontId="5" fillId="9" borderId="3" xfId="1" applyNumberFormat="1" applyFont="1" applyFill="1" applyBorder="1" applyAlignment="1">
      <alignment horizontal="center"/>
    </xf>
    <xf numFmtId="0" fontId="8" fillId="10" borderId="20" xfId="0" applyFont="1" applyFill="1" applyBorder="1"/>
    <xf numFmtId="1" fontId="5" fillId="10" borderId="1" xfId="1" applyNumberFormat="1" applyFont="1" applyFill="1" applyBorder="1" applyAlignment="1">
      <alignment horizontal="center"/>
    </xf>
    <xf numFmtId="1" fontId="5" fillId="10" borderId="2" xfId="1" applyNumberFormat="1" applyFont="1" applyFill="1" applyBorder="1" applyAlignment="1">
      <alignment horizontal="center"/>
    </xf>
    <xf numFmtId="1" fontId="5" fillId="10" borderId="25" xfId="1" applyNumberFormat="1" applyFont="1" applyFill="1" applyBorder="1" applyAlignment="1">
      <alignment horizontal="center"/>
    </xf>
    <xf numFmtId="1" fontId="5" fillId="10" borderId="3" xfId="1" applyNumberFormat="1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 vertical="center" wrapText="1"/>
    </xf>
    <xf numFmtId="0" fontId="16" fillId="11" borderId="43" xfId="0" applyFont="1" applyFill="1" applyBorder="1" applyAlignment="1">
      <alignment horizontal="center" vertical="center" wrapText="1"/>
    </xf>
    <xf numFmtId="0" fontId="17" fillId="11" borderId="43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/>
    </xf>
    <xf numFmtId="0" fontId="17" fillId="9" borderId="43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 wrapText="1"/>
    </xf>
    <xf numFmtId="0" fontId="17" fillId="6" borderId="4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 wrapText="1"/>
    </xf>
    <xf numFmtId="0" fontId="16" fillId="8" borderId="45" xfId="0" applyFont="1" applyFill="1" applyBorder="1" applyAlignment="1">
      <alignment horizontal="center" vertical="center" wrapText="1"/>
    </xf>
    <xf numFmtId="0" fontId="17" fillId="8" borderId="44" xfId="0" applyFont="1" applyFill="1" applyBorder="1" applyAlignment="1">
      <alignment horizontal="center" vertical="center"/>
    </xf>
    <xf numFmtId="0" fontId="17" fillId="8" borderId="43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0" fontId="17" fillId="10" borderId="43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 wrapText="1"/>
    </xf>
    <xf numFmtId="0" fontId="17" fillId="7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1" fontId="1" fillId="0" borderId="0" xfId="1" applyNumberFormat="1" applyFont="1" applyAlignment="1">
      <alignment horizontal="center" vertical="center"/>
    </xf>
    <xf numFmtId="0" fontId="5" fillId="3" borderId="29" xfId="1" applyFont="1" applyFill="1" applyBorder="1" applyAlignment="1">
      <alignment horizontal="center"/>
    </xf>
    <xf numFmtId="0" fontId="5" fillId="3" borderId="31" xfId="1" applyFont="1" applyFill="1" applyBorder="1" applyAlignment="1">
      <alignment horizontal="center"/>
    </xf>
    <xf numFmtId="0" fontId="5" fillId="3" borderId="30" xfId="1" applyFont="1" applyFill="1" applyBorder="1" applyAlignment="1">
      <alignment horizontal="center"/>
    </xf>
    <xf numFmtId="1" fontId="5" fillId="3" borderId="18" xfId="1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/>
    </xf>
    <xf numFmtId="0" fontId="8" fillId="12" borderId="20" xfId="0" applyFont="1" applyFill="1" applyBorder="1"/>
    <xf numFmtId="0" fontId="5" fillId="12" borderId="1" xfId="0" applyFont="1" applyFill="1" applyBorder="1" applyAlignment="1">
      <alignment horizontal="center"/>
    </xf>
    <xf numFmtId="1" fontId="5" fillId="12" borderId="2" xfId="1" applyNumberFormat="1" applyFont="1" applyFill="1" applyBorder="1" applyAlignment="1">
      <alignment horizontal="center"/>
    </xf>
    <xf numFmtId="1" fontId="5" fillId="12" borderId="25" xfId="1" applyNumberFormat="1" applyFont="1" applyFill="1" applyBorder="1" applyAlignment="1">
      <alignment horizontal="center"/>
    </xf>
    <xf numFmtId="1" fontId="5" fillId="12" borderId="12" xfId="1" applyNumberFormat="1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 vertical="center"/>
    </xf>
    <xf numFmtId="0" fontId="8" fillId="13" borderId="20" xfId="0" applyFont="1" applyFill="1" applyBorder="1"/>
    <xf numFmtId="0" fontId="5" fillId="13" borderId="1" xfId="1" applyFont="1" applyFill="1" applyBorder="1" applyAlignment="1">
      <alignment horizontal="center"/>
    </xf>
    <xf numFmtId="1" fontId="5" fillId="13" borderId="2" xfId="1" applyNumberFormat="1" applyFont="1" applyFill="1" applyBorder="1" applyAlignment="1">
      <alignment horizontal="center"/>
    </xf>
    <xf numFmtId="1" fontId="5" fillId="13" borderId="25" xfId="1" applyNumberFormat="1" applyFont="1" applyFill="1" applyBorder="1" applyAlignment="1">
      <alignment horizontal="center"/>
    </xf>
    <xf numFmtId="1" fontId="5" fillId="13" borderId="12" xfId="1" applyNumberFormat="1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 vertical="center"/>
    </xf>
    <xf numFmtId="0" fontId="8" fillId="14" borderId="20" xfId="0" applyFont="1" applyFill="1" applyBorder="1"/>
    <xf numFmtId="0" fontId="5" fillId="14" borderId="1" xfId="1" applyFont="1" applyFill="1" applyBorder="1" applyAlignment="1">
      <alignment horizontal="center"/>
    </xf>
    <xf numFmtId="1" fontId="5" fillId="14" borderId="2" xfId="1" applyNumberFormat="1" applyFont="1" applyFill="1" applyBorder="1" applyAlignment="1">
      <alignment horizontal="center"/>
    </xf>
    <xf numFmtId="0" fontId="7" fillId="14" borderId="2" xfId="0" applyFont="1" applyFill="1" applyBorder="1"/>
    <xf numFmtId="1" fontId="5" fillId="14" borderId="25" xfId="1" applyNumberFormat="1" applyFont="1" applyFill="1" applyBorder="1" applyAlignment="1">
      <alignment horizontal="center"/>
    </xf>
    <xf numFmtId="1" fontId="5" fillId="14" borderId="12" xfId="1" applyNumberFormat="1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 vertical="center"/>
    </xf>
    <xf numFmtId="0" fontId="5" fillId="15" borderId="20" xfId="1" applyFont="1" applyFill="1" applyBorder="1" applyAlignment="1">
      <alignment horizontal="left"/>
    </xf>
    <xf numFmtId="0" fontId="5" fillId="15" borderId="1" xfId="1" applyFont="1" applyFill="1" applyBorder="1" applyAlignment="1">
      <alignment horizontal="center"/>
    </xf>
    <xf numFmtId="1" fontId="5" fillId="15" borderId="2" xfId="1" applyNumberFormat="1" applyFont="1" applyFill="1" applyBorder="1" applyAlignment="1">
      <alignment horizontal="center"/>
    </xf>
    <xf numFmtId="1" fontId="5" fillId="15" borderId="25" xfId="1" applyNumberFormat="1" applyFont="1" applyFill="1" applyBorder="1" applyAlignment="1">
      <alignment horizontal="center"/>
    </xf>
    <xf numFmtId="1" fontId="5" fillId="15" borderId="12" xfId="1" applyNumberFormat="1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 vertical="center"/>
    </xf>
    <xf numFmtId="0" fontId="8" fillId="16" borderId="20" xfId="0" applyFont="1" applyFill="1" applyBorder="1"/>
    <xf numFmtId="0" fontId="5" fillId="16" borderId="1" xfId="1" applyFont="1" applyFill="1" applyBorder="1" applyAlignment="1">
      <alignment horizontal="center"/>
    </xf>
    <xf numFmtId="1" fontId="5" fillId="16" borderId="2" xfId="1" applyNumberFormat="1" applyFont="1" applyFill="1" applyBorder="1" applyAlignment="1">
      <alignment horizontal="center"/>
    </xf>
    <xf numFmtId="1" fontId="5" fillId="16" borderId="25" xfId="1" applyNumberFormat="1" applyFont="1" applyFill="1" applyBorder="1" applyAlignment="1">
      <alignment horizontal="center"/>
    </xf>
    <xf numFmtId="1" fontId="5" fillId="16" borderId="12" xfId="1" applyNumberFormat="1" applyFont="1" applyFill="1" applyBorder="1" applyAlignment="1">
      <alignment horizontal="center"/>
    </xf>
    <xf numFmtId="0" fontId="5" fillId="16" borderId="14" xfId="0" applyFont="1" applyFill="1" applyBorder="1" applyAlignment="1">
      <alignment horizontal="center" vertical="center"/>
    </xf>
    <xf numFmtId="0" fontId="9" fillId="17" borderId="20" xfId="0" applyFont="1" applyFill="1" applyBorder="1"/>
    <xf numFmtId="0" fontId="5" fillId="17" borderId="1" xfId="0" applyFont="1" applyFill="1" applyBorder="1" applyAlignment="1">
      <alignment horizontal="center"/>
    </xf>
    <xf numFmtId="0" fontId="5" fillId="17" borderId="2" xfId="0" applyFont="1" applyFill="1" applyBorder="1" applyAlignment="1">
      <alignment horizontal="center"/>
    </xf>
    <xf numFmtId="0" fontId="5" fillId="17" borderId="25" xfId="0" applyFont="1" applyFill="1" applyBorder="1" applyAlignment="1">
      <alignment horizontal="center"/>
    </xf>
    <xf numFmtId="1" fontId="5" fillId="17" borderId="12" xfId="1" applyNumberFormat="1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 vertical="center"/>
    </xf>
    <xf numFmtId="0" fontId="8" fillId="18" borderId="20" xfId="0" applyFont="1" applyFill="1" applyBorder="1"/>
    <xf numFmtId="0" fontId="5" fillId="18" borderId="1" xfId="1" applyFont="1" applyFill="1" applyBorder="1" applyAlignment="1">
      <alignment horizontal="center"/>
    </xf>
    <xf numFmtId="1" fontId="5" fillId="18" borderId="2" xfId="1" applyNumberFormat="1" applyFont="1" applyFill="1" applyBorder="1" applyAlignment="1">
      <alignment horizontal="center"/>
    </xf>
    <xf numFmtId="1" fontId="5" fillId="18" borderId="25" xfId="1" applyNumberFormat="1" applyFont="1" applyFill="1" applyBorder="1" applyAlignment="1">
      <alignment horizontal="center"/>
    </xf>
    <xf numFmtId="1" fontId="5" fillId="18" borderId="12" xfId="1" applyNumberFormat="1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 vertical="center"/>
    </xf>
    <xf numFmtId="0" fontId="8" fillId="7" borderId="20" xfId="0" applyFont="1" applyFill="1" applyBorder="1"/>
    <xf numFmtId="0" fontId="5" fillId="7" borderId="1" xfId="1" applyFont="1" applyFill="1" applyBorder="1" applyAlignment="1">
      <alignment horizontal="center"/>
    </xf>
    <xf numFmtId="1" fontId="5" fillId="7" borderId="2" xfId="1" applyNumberFormat="1" applyFont="1" applyFill="1" applyBorder="1" applyAlignment="1">
      <alignment horizontal="center"/>
    </xf>
    <xf numFmtId="1" fontId="5" fillId="7" borderId="25" xfId="1" applyNumberFormat="1" applyFont="1" applyFill="1" applyBorder="1" applyAlignment="1">
      <alignment horizontal="center"/>
    </xf>
    <xf numFmtId="1" fontId="5" fillId="7" borderId="12" xfId="1" applyNumberFormat="1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 vertical="center"/>
    </xf>
    <xf numFmtId="0" fontId="8" fillId="19" borderId="20" xfId="0" applyFont="1" applyFill="1" applyBorder="1"/>
    <xf numFmtId="0" fontId="5" fillId="19" borderId="1" xfId="1" applyFont="1" applyFill="1" applyBorder="1" applyAlignment="1">
      <alignment horizontal="center"/>
    </xf>
    <xf numFmtId="1" fontId="5" fillId="19" borderId="2" xfId="1" applyNumberFormat="1" applyFont="1" applyFill="1" applyBorder="1" applyAlignment="1">
      <alignment horizontal="center"/>
    </xf>
    <xf numFmtId="1" fontId="5" fillId="19" borderId="25" xfId="1" applyNumberFormat="1" applyFont="1" applyFill="1" applyBorder="1" applyAlignment="1">
      <alignment horizontal="center"/>
    </xf>
    <xf numFmtId="1" fontId="5" fillId="19" borderId="12" xfId="1" applyNumberFormat="1" applyFont="1" applyFill="1" applyBorder="1" applyAlignment="1">
      <alignment horizontal="center"/>
    </xf>
    <xf numFmtId="0" fontId="5" fillId="19" borderId="14" xfId="0" applyFont="1" applyFill="1" applyBorder="1" applyAlignment="1">
      <alignment horizontal="center" vertical="center"/>
    </xf>
    <xf numFmtId="0" fontId="8" fillId="20" borderId="20" xfId="0" applyFont="1" applyFill="1" applyBorder="1"/>
    <xf numFmtId="0" fontId="5" fillId="20" borderId="1" xfId="0" applyFont="1" applyFill="1" applyBorder="1" applyAlignment="1">
      <alignment horizontal="center"/>
    </xf>
    <xf numFmtId="0" fontId="5" fillId="20" borderId="2" xfId="0" applyFont="1" applyFill="1" applyBorder="1" applyAlignment="1">
      <alignment horizontal="center"/>
    </xf>
    <xf numFmtId="0" fontId="5" fillId="20" borderId="25" xfId="0" applyFont="1" applyFill="1" applyBorder="1" applyAlignment="1">
      <alignment horizontal="center"/>
    </xf>
    <xf numFmtId="1" fontId="5" fillId="20" borderId="12" xfId="1" applyNumberFormat="1" applyFont="1" applyFill="1" applyBorder="1" applyAlignment="1">
      <alignment horizontal="center"/>
    </xf>
    <xf numFmtId="0" fontId="5" fillId="20" borderId="14" xfId="0" applyFont="1" applyFill="1" applyBorder="1" applyAlignment="1">
      <alignment horizontal="center" vertical="center"/>
    </xf>
    <xf numFmtId="0" fontId="8" fillId="21" borderId="20" xfId="0" applyFont="1" applyFill="1" applyBorder="1"/>
    <xf numFmtId="0" fontId="5" fillId="21" borderId="1" xfId="0" applyFont="1" applyFill="1" applyBorder="1" applyAlignment="1">
      <alignment horizontal="center"/>
    </xf>
    <xf numFmtId="0" fontId="5" fillId="21" borderId="2" xfId="0" applyFont="1" applyFill="1" applyBorder="1" applyAlignment="1">
      <alignment horizontal="center"/>
    </xf>
    <xf numFmtId="0" fontId="5" fillId="21" borderId="25" xfId="0" applyFont="1" applyFill="1" applyBorder="1" applyAlignment="1">
      <alignment horizontal="center"/>
    </xf>
    <xf numFmtId="1" fontId="5" fillId="21" borderId="12" xfId="1" applyNumberFormat="1" applyFont="1" applyFill="1" applyBorder="1" applyAlignment="1">
      <alignment horizontal="center"/>
    </xf>
    <xf numFmtId="0" fontId="5" fillId="21" borderId="14" xfId="0" applyFont="1" applyFill="1" applyBorder="1" applyAlignment="1">
      <alignment horizontal="center" vertical="center"/>
    </xf>
    <xf numFmtId="0" fontId="8" fillId="22" borderId="20" xfId="0" applyFont="1" applyFill="1" applyBorder="1"/>
    <xf numFmtId="1" fontId="5" fillId="22" borderId="1" xfId="1" applyNumberFormat="1" applyFont="1" applyFill="1" applyBorder="1" applyAlignment="1">
      <alignment horizontal="center"/>
    </xf>
    <xf numFmtId="0" fontId="8" fillId="22" borderId="2" xfId="0" applyFont="1" applyFill="1" applyBorder="1" applyAlignment="1">
      <alignment horizontal="center"/>
    </xf>
    <xf numFmtId="1" fontId="5" fillId="22" borderId="2" xfId="1" applyNumberFormat="1" applyFont="1" applyFill="1" applyBorder="1" applyAlignment="1">
      <alignment horizontal="center"/>
    </xf>
    <xf numFmtId="1" fontId="5" fillId="22" borderId="25" xfId="1" applyNumberFormat="1" applyFont="1" applyFill="1" applyBorder="1" applyAlignment="1">
      <alignment horizontal="center"/>
    </xf>
    <xf numFmtId="1" fontId="5" fillId="22" borderId="12" xfId="1" applyNumberFormat="1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/>
    </xf>
    <xf numFmtId="0" fontId="8" fillId="23" borderId="21" xfId="0" applyFont="1" applyFill="1" applyBorder="1"/>
    <xf numFmtId="0" fontId="5" fillId="23" borderId="6" xfId="1" applyFont="1" applyFill="1" applyBorder="1" applyAlignment="1">
      <alignment horizontal="center"/>
    </xf>
    <xf numFmtId="1" fontId="5" fillId="23" borderId="7" xfId="1" applyNumberFormat="1" applyFont="1" applyFill="1" applyBorder="1" applyAlignment="1">
      <alignment horizontal="center"/>
    </xf>
    <xf numFmtId="1" fontId="5" fillId="23" borderId="26" xfId="1" applyNumberFormat="1" applyFont="1" applyFill="1" applyBorder="1" applyAlignment="1">
      <alignment horizontal="center"/>
    </xf>
    <xf numFmtId="1" fontId="5" fillId="23" borderId="22" xfId="1" applyNumberFormat="1" applyFont="1" applyFill="1" applyBorder="1" applyAlignment="1">
      <alignment horizontal="center"/>
    </xf>
    <xf numFmtId="0" fontId="5" fillId="2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/>
    <xf numFmtId="0" fontId="14" fillId="0" borderId="0" xfId="0" applyFont="1" applyAlignment="1"/>
    <xf numFmtId="0" fontId="0" fillId="0" borderId="0" xfId="0" applyAlignment="1">
      <alignment vertical="center"/>
    </xf>
    <xf numFmtId="0" fontId="14" fillId="0" borderId="0" xfId="0" applyFont="1" applyAlignment="1">
      <alignment vertical="top"/>
    </xf>
    <xf numFmtId="0" fontId="14" fillId="0" borderId="39" xfId="0" applyFont="1" applyBorder="1"/>
    <xf numFmtId="0" fontId="14" fillId="0" borderId="4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1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 wrapText="1"/>
    </xf>
    <xf numFmtId="0" fontId="15" fillId="12" borderId="43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 wrapText="1"/>
    </xf>
    <xf numFmtId="0" fontId="15" fillId="13" borderId="43" xfId="0" applyFont="1" applyFill="1" applyBorder="1" applyAlignment="1">
      <alignment horizontal="center" vertical="center"/>
    </xf>
    <xf numFmtId="0" fontId="16" fillId="21" borderId="0" xfId="0" applyFont="1" applyFill="1" applyBorder="1" applyAlignment="1">
      <alignment horizontal="center" vertical="center" wrapText="1"/>
    </xf>
    <xf numFmtId="0" fontId="16" fillId="21" borderId="43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6" fillId="15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21" fontId="15" fillId="0" borderId="9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horizontal="center" vertical="center" wrapText="1"/>
    </xf>
    <xf numFmtId="0" fontId="15" fillId="20" borderId="43" xfId="0" applyFont="1" applyFill="1" applyBorder="1" applyAlignment="1">
      <alignment horizontal="center" vertical="center"/>
    </xf>
    <xf numFmtId="0" fontId="16" fillId="22" borderId="0" xfId="0" applyFont="1" applyFill="1" applyBorder="1" applyAlignment="1">
      <alignment horizontal="center" vertical="center" wrapText="1"/>
    </xf>
    <xf numFmtId="0" fontId="15" fillId="22" borderId="43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 wrapText="1"/>
    </xf>
    <xf numFmtId="0" fontId="15" fillId="16" borderId="43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5" fillId="0" borderId="16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left" vertical="center" wrapText="1"/>
    </xf>
    <xf numFmtId="0" fontId="16" fillId="17" borderId="9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14" borderId="0" xfId="0" applyFont="1" applyFill="1" applyBorder="1" applyAlignment="1">
      <alignment horizontal="center" vertical="center" wrapText="1"/>
    </xf>
    <xf numFmtId="0" fontId="16" fillId="15" borderId="0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 wrapText="1"/>
    </xf>
    <xf numFmtId="0" fontId="16" fillId="19" borderId="0" xfId="0" applyFont="1" applyFill="1" applyBorder="1" applyAlignment="1">
      <alignment horizontal="center" vertical="center" wrapText="1"/>
    </xf>
    <xf numFmtId="0" fontId="16" fillId="18" borderId="0" xfId="0" applyFont="1" applyFill="1" applyBorder="1" applyAlignment="1">
      <alignment horizontal="center" vertical="center" wrapText="1"/>
    </xf>
    <xf numFmtId="0" fontId="16" fillId="23" borderId="0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right" vertical="center" wrapText="1"/>
    </xf>
    <xf numFmtId="0" fontId="15" fillId="0" borderId="45" xfId="0" applyFont="1" applyBorder="1" applyAlignment="1">
      <alignment horizontal="left" vertical="center" wrapText="1"/>
    </xf>
    <xf numFmtId="0" fontId="16" fillId="18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4" fillId="0" borderId="0" xfId="0" applyFont="1" applyAlignment="1"/>
    <xf numFmtId="0" fontId="5" fillId="0" borderId="1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16" fillId="17" borderId="17" xfId="0" applyFont="1" applyFill="1" applyBorder="1" applyAlignment="1">
      <alignment horizontal="center" vertical="center"/>
    </xf>
    <xf numFmtId="0" fontId="16" fillId="14" borderId="43" xfId="0" applyFont="1" applyFill="1" applyBorder="1" applyAlignment="1">
      <alignment horizontal="center" vertical="center"/>
    </xf>
    <xf numFmtId="0" fontId="16" fillId="15" borderId="43" xfId="0" applyFont="1" applyFill="1" applyBorder="1" applyAlignment="1">
      <alignment horizontal="center" vertical="center"/>
    </xf>
    <xf numFmtId="0" fontId="16" fillId="13" borderId="43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9" borderId="43" xfId="0" applyFont="1" applyFill="1" applyBorder="1" applyAlignment="1">
      <alignment horizontal="center" vertical="center"/>
    </xf>
    <xf numFmtId="0" fontId="16" fillId="18" borderId="43" xfId="0" applyFont="1" applyFill="1" applyBorder="1" applyAlignment="1">
      <alignment horizontal="center" vertical="center"/>
    </xf>
    <xf numFmtId="0" fontId="16" fillId="7" borderId="43" xfId="0" applyFont="1" applyFill="1" applyBorder="1" applyAlignment="1">
      <alignment horizontal="center" vertical="center"/>
    </xf>
    <xf numFmtId="0" fontId="16" fillId="12" borderId="43" xfId="0" applyFont="1" applyFill="1" applyBorder="1" applyAlignment="1">
      <alignment horizontal="center" vertical="center"/>
    </xf>
    <xf numFmtId="0" fontId="16" fillId="23" borderId="43" xfId="0" applyFont="1" applyFill="1" applyBorder="1" applyAlignment="1">
      <alignment horizontal="center" vertical="center"/>
    </xf>
    <xf numFmtId="0" fontId="16" fillId="16" borderId="43" xfId="0" applyFont="1" applyFill="1" applyBorder="1" applyAlignment="1">
      <alignment horizontal="center" vertical="center"/>
    </xf>
    <xf numFmtId="0" fontId="16" fillId="18" borderId="17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F58383"/>
      <color rgb="FF61F56F"/>
      <color rgb="FF97E1D8"/>
      <color rgb="FFC17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tabSelected="1" topLeftCell="A7" zoomScale="53" zoomScaleNormal="47" workbookViewId="0">
      <selection activeCell="AH14" sqref="AH14"/>
    </sheetView>
  </sheetViews>
  <sheetFormatPr defaultColWidth="9.1796875" defaultRowHeight="14"/>
  <cols>
    <col min="1" max="1" width="9.1796875" style="7"/>
    <col min="2" max="2" width="47.26953125" style="7" bestFit="1" customWidth="1"/>
    <col min="3" max="6" width="6.453125" style="7" customWidth="1"/>
    <col min="7" max="8" width="9.54296875" style="7" customWidth="1"/>
    <col min="9" max="12" width="6.453125" style="7" customWidth="1"/>
    <col min="13" max="13" width="8.6328125" style="7" customWidth="1"/>
    <col min="14" max="14" width="9.90625" style="7" customWidth="1"/>
    <col min="15" max="17" width="6.453125" style="7" customWidth="1"/>
    <col min="18" max="18" width="8" style="7" customWidth="1"/>
    <col min="19" max="21" width="6.1796875" style="7" customWidth="1"/>
    <col min="22" max="22" width="7.6328125" style="7" customWidth="1"/>
    <col min="23" max="25" width="6.1796875" style="7" customWidth="1"/>
    <col min="26" max="26" width="8.08984375" style="7" customWidth="1"/>
    <col min="27" max="29" width="6.1796875" style="7" customWidth="1"/>
    <col min="30" max="30" width="6.453125" style="7" bestFit="1" customWidth="1"/>
    <col min="31" max="33" width="6.453125" style="7" customWidth="1"/>
    <col min="34" max="34" width="7.81640625" style="7" bestFit="1" customWidth="1"/>
    <col min="35" max="35" width="8.54296875" style="7" bestFit="1" customWidth="1"/>
    <col min="36" max="16384" width="9.1796875" style="7"/>
  </cols>
  <sheetData>
    <row r="1" spans="1:35">
      <c r="A1" s="323" t="s">
        <v>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</row>
    <row r="2" spans="1:3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</row>
    <row r="3" spans="1:35" ht="15.5">
      <c r="A3" s="322" t="s">
        <v>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</row>
    <row r="4" spans="1:35" ht="15.5">
      <c r="A4" s="322" t="s">
        <v>28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</row>
    <row r="5" spans="1:35" ht="15.5">
      <c r="A5" s="2"/>
      <c r="B5" s="2"/>
      <c r="C5" s="2"/>
      <c r="D5" s="15"/>
      <c r="E5" s="15"/>
      <c r="F5" s="2"/>
      <c r="G5" s="35"/>
      <c r="H5" s="35"/>
      <c r="I5" s="19"/>
      <c r="J5" s="19"/>
      <c r="K5" s="19"/>
      <c r="L5" s="19"/>
      <c r="M5" s="35"/>
      <c r="N5" s="35"/>
      <c r="O5" s="2"/>
      <c r="P5" s="15"/>
      <c r="Q5" s="20"/>
      <c r="R5" s="15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15"/>
      <c r="AE5" s="15"/>
      <c r="AF5" s="15"/>
      <c r="AG5" s="15"/>
      <c r="AH5" s="17"/>
      <c r="AI5" s="17"/>
    </row>
    <row r="6" spans="1:35" ht="15.5">
      <c r="A6" s="1" t="s">
        <v>36</v>
      </c>
      <c r="B6" s="1"/>
      <c r="C6" s="1"/>
      <c r="D6" s="1"/>
      <c r="E6" s="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 t="s">
        <v>2</v>
      </c>
      <c r="AI6" s="14"/>
    </row>
    <row r="7" spans="1:35" ht="18">
      <c r="A7" s="331" t="s">
        <v>3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</row>
    <row r="8" spans="1:35" ht="14.5" thickBot="1">
      <c r="A8" s="8"/>
      <c r="B8" s="9"/>
      <c r="C8" s="9"/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5" customHeight="1">
      <c r="A9" s="332" t="s">
        <v>4</v>
      </c>
      <c r="B9" s="332" t="s">
        <v>5</v>
      </c>
      <c r="C9" s="336" t="s">
        <v>38</v>
      </c>
      <c r="D9" s="337"/>
      <c r="E9" s="337"/>
      <c r="F9" s="338"/>
      <c r="G9" s="325" t="s">
        <v>41</v>
      </c>
      <c r="H9" s="327"/>
      <c r="I9" s="325" t="s">
        <v>39</v>
      </c>
      <c r="J9" s="326"/>
      <c r="K9" s="326"/>
      <c r="L9" s="327"/>
      <c r="M9" s="325" t="s">
        <v>41</v>
      </c>
      <c r="N9" s="327"/>
      <c r="O9" s="325" t="s">
        <v>29</v>
      </c>
      <c r="P9" s="326"/>
      <c r="Q9" s="326"/>
      <c r="R9" s="327"/>
      <c r="S9" s="325" t="s">
        <v>30</v>
      </c>
      <c r="T9" s="326"/>
      <c r="U9" s="326"/>
      <c r="V9" s="327"/>
      <c r="W9" s="325" t="s">
        <v>31</v>
      </c>
      <c r="X9" s="326"/>
      <c r="Y9" s="326"/>
      <c r="Z9" s="327"/>
      <c r="AA9" s="325" t="s">
        <v>11</v>
      </c>
      <c r="AB9" s="326"/>
      <c r="AC9" s="327"/>
      <c r="AD9" s="325" t="s">
        <v>10</v>
      </c>
      <c r="AE9" s="326"/>
      <c r="AF9" s="326"/>
      <c r="AG9" s="327"/>
      <c r="AH9" s="342" t="s">
        <v>6</v>
      </c>
      <c r="AI9" s="345" t="s">
        <v>0</v>
      </c>
    </row>
    <row r="10" spans="1:35" ht="59.25" customHeight="1">
      <c r="A10" s="333"/>
      <c r="B10" s="333"/>
      <c r="C10" s="339"/>
      <c r="D10" s="340"/>
      <c r="E10" s="340"/>
      <c r="F10" s="341"/>
      <c r="G10" s="328"/>
      <c r="H10" s="330"/>
      <c r="I10" s="328"/>
      <c r="J10" s="329"/>
      <c r="K10" s="329"/>
      <c r="L10" s="330"/>
      <c r="M10" s="328"/>
      <c r="N10" s="330"/>
      <c r="O10" s="328"/>
      <c r="P10" s="329"/>
      <c r="Q10" s="329"/>
      <c r="R10" s="330"/>
      <c r="S10" s="328"/>
      <c r="T10" s="329"/>
      <c r="U10" s="329"/>
      <c r="V10" s="330"/>
      <c r="W10" s="328"/>
      <c r="X10" s="329"/>
      <c r="Y10" s="329"/>
      <c r="Z10" s="330"/>
      <c r="AA10" s="328"/>
      <c r="AB10" s="329"/>
      <c r="AC10" s="330"/>
      <c r="AD10" s="328"/>
      <c r="AE10" s="329"/>
      <c r="AF10" s="329"/>
      <c r="AG10" s="330"/>
      <c r="AH10" s="343"/>
      <c r="AI10" s="346"/>
    </row>
    <row r="11" spans="1:35" ht="22.5" customHeight="1" thickBot="1">
      <c r="A11" s="334"/>
      <c r="B11" s="335"/>
      <c r="C11" s="47" t="s">
        <v>7</v>
      </c>
      <c r="D11" s="48" t="s">
        <v>8</v>
      </c>
      <c r="E11" s="48" t="s">
        <v>24</v>
      </c>
      <c r="F11" s="58" t="s">
        <v>25</v>
      </c>
      <c r="G11" s="50" t="s">
        <v>40</v>
      </c>
      <c r="H11" s="71" t="s">
        <v>0</v>
      </c>
      <c r="I11" s="47" t="s">
        <v>7</v>
      </c>
      <c r="J11" s="48" t="s">
        <v>8</v>
      </c>
      <c r="K11" s="48" t="s">
        <v>24</v>
      </c>
      <c r="L11" s="49" t="s">
        <v>25</v>
      </c>
      <c r="M11" s="51" t="s">
        <v>40</v>
      </c>
      <c r="N11" s="51" t="s">
        <v>0</v>
      </c>
      <c r="O11" s="47" t="s">
        <v>7</v>
      </c>
      <c r="P11" s="48" t="s">
        <v>8</v>
      </c>
      <c r="Q11" s="48" t="s">
        <v>24</v>
      </c>
      <c r="R11" s="49" t="s">
        <v>25</v>
      </c>
      <c r="S11" s="47" t="s">
        <v>7</v>
      </c>
      <c r="T11" s="48" t="s">
        <v>8</v>
      </c>
      <c r="U11" s="48" t="s">
        <v>24</v>
      </c>
      <c r="V11" s="49" t="s">
        <v>25</v>
      </c>
      <c r="W11" s="47" t="s">
        <v>7</v>
      </c>
      <c r="X11" s="48" t="s">
        <v>8</v>
      </c>
      <c r="Y11" s="48" t="s">
        <v>24</v>
      </c>
      <c r="Z11" s="49" t="s">
        <v>25</v>
      </c>
      <c r="AA11" s="50" t="s">
        <v>12</v>
      </c>
      <c r="AB11" s="51" t="s">
        <v>13</v>
      </c>
      <c r="AC11" s="71" t="s">
        <v>14</v>
      </c>
      <c r="AD11" s="47" t="s">
        <v>7</v>
      </c>
      <c r="AE11" s="48" t="s">
        <v>8</v>
      </c>
      <c r="AF11" s="48" t="s">
        <v>24</v>
      </c>
      <c r="AG11" s="49" t="s">
        <v>25</v>
      </c>
      <c r="AH11" s="344"/>
      <c r="AI11" s="347"/>
    </row>
    <row r="12" spans="1:35" ht="18" thickBot="1">
      <c r="A12" s="90">
        <v>1</v>
      </c>
      <c r="B12" s="53" t="s">
        <v>16</v>
      </c>
      <c r="C12" s="23">
        <f>17+14</f>
        <v>31</v>
      </c>
      <c r="D12" s="12">
        <f>25+23</f>
        <v>48</v>
      </c>
      <c r="E12" s="12">
        <f>33+31</f>
        <v>64</v>
      </c>
      <c r="F12" s="36">
        <f>27+26</f>
        <v>53</v>
      </c>
      <c r="G12" s="76">
        <f>SUM(C12:F12)</f>
        <v>196</v>
      </c>
      <c r="H12" s="78">
        <v>2</v>
      </c>
      <c r="I12" s="26">
        <f>20+19</f>
        <v>39</v>
      </c>
      <c r="J12" s="12">
        <f>33+29</f>
        <v>62</v>
      </c>
      <c r="K12" s="12">
        <f>33+29</f>
        <v>62</v>
      </c>
      <c r="L12" s="16">
        <f>33+29</f>
        <v>62</v>
      </c>
      <c r="M12" s="83">
        <f>SUM(I12:L12)</f>
        <v>225</v>
      </c>
      <c r="N12" s="78">
        <v>2</v>
      </c>
      <c r="O12" s="26"/>
      <c r="P12" s="12"/>
      <c r="Q12" s="12"/>
      <c r="R12" s="16"/>
      <c r="S12" s="26"/>
      <c r="T12" s="12"/>
      <c r="U12" s="12"/>
      <c r="V12" s="16"/>
      <c r="W12" s="26"/>
      <c r="X12" s="12"/>
      <c r="Y12" s="12"/>
      <c r="Z12" s="16"/>
      <c r="AA12" s="26"/>
      <c r="AB12" s="12"/>
      <c r="AC12" s="16"/>
      <c r="AD12" s="26"/>
      <c r="AE12" s="12"/>
      <c r="AF12" s="12"/>
      <c r="AG12" s="16"/>
      <c r="AH12" s="88">
        <f>G12+M12</f>
        <v>421</v>
      </c>
      <c r="AI12" s="73" t="s">
        <v>42</v>
      </c>
    </row>
    <row r="13" spans="1:35" ht="17.5">
      <c r="A13" s="31">
        <v>2</v>
      </c>
      <c r="B13" s="52" t="s">
        <v>19</v>
      </c>
      <c r="C13" s="38">
        <f>33*2</f>
        <v>66</v>
      </c>
      <c r="D13" s="44">
        <f t="shared" ref="D13:F13" si="0">33*2</f>
        <v>66</v>
      </c>
      <c r="E13" s="44">
        <f t="shared" si="0"/>
        <v>66</v>
      </c>
      <c r="F13" s="59">
        <f t="shared" si="0"/>
        <v>66</v>
      </c>
      <c r="G13" s="76">
        <f>SUM(C13:F13)</f>
        <v>264</v>
      </c>
      <c r="H13" s="77">
        <v>1</v>
      </c>
      <c r="I13" s="62">
        <v>26</v>
      </c>
      <c r="J13" s="45"/>
      <c r="K13" s="45">
        <v>31</v>
      </c>
      <c r="L13" s="63">
        <v>31</v>
      </c>
      <c r="M13" s="81">
        <f>SUM(I13:L13)</f>
        <v>88</v>
      </c>
      <c r="N13" s="82">
        <v>5</v>
      </c>
      <c r="O13" s="67"/>
      <c r="P13" s="46"/>
      <c r="Q13" s="46"/>
      <c r="R13" s="68"/>
      <c r="S13" s="67"/>
      <c r="T13" s="46"/>
      <c r="U13" s="46"/>
      <c r="V13" s="68"/>
      <c r="W13" s="67"/>
      <c r="X13" s="46"/>
      <c r="Y13" s="46"/>
      <c r="Z13" s="68"/>
      <c r="AA13" s="67"/>
      <c r="AB13" s="46"/>
      <c r="AC13" s="68"/>
      <c r="AD13" s="67"/>
      <c r="AE13" s="46"/>
      <c r="AF13" s="46"/>
      <c r="AG13" s="68"/>
      <c r="AH13" s="88">
        <f>G13+M13</f>
        <v>352</v>
      </c>
      <c r="AI13" s="72" t="s">
        <v>43</v>
      </c>
    </row>
    <row r="14" spans="1:35" ht="17.5">
      <c r="A14" s="30">
        <v>3</v>
      </c>
      <c r="B14" s="53" t="s">
        <v>32</v>
      </c>
      <c r="C14" s="11">
        <v>23</v>
      </c>
      <c r="D14" s="12">
        <v>33</v>
      </c>
      <c r="E14" s="12"/>
      <c r="F14" s="36"/>
      <c r="G14" s="76">
        <f>SUM(C14:F14)</f>
        <v>56</v>
      </c>
      <c r="H14" s="78">
        <v>8</v>
      </c>
      <c r="I14" s="11">
        <v>66</v>
      </c>
      <c r="J14" s="39">
        <v>66</v>
      </c>
      <c r="K14" s="39">
        <v>66</v>
      </c>
      <c r="L14" s="64">
        <v>66</v>
      </c>
      <c r="M14" s="83">
        <f>66*4</f>
        <v>264</v>
      </c>
      <c r="N14" s="85">
        <v>1</v>
      </c>
      <c r="O14" s="29"/>
      <c r="P14" s="4"/>
      <c r="Q14" s="4"/>
      <c r="R14" s="25"/>
      <c r="S14" s="29"/>
      <c r="T14" s="4"/>
      <c r="U14" s="4"/>
      <c r="V14" s="25"/>
      <c r="W14" s="29"/>
      <c r="X14" s="4"/>
      <c r="Y14" s="4"/>
      <c r="Z14" s="25"/>
      <c r="AA14" s="29"/>
      <c r="AB14" s="4"/>
      <c r="AC14" s="25"/>
      <c r="AD14" s="29"/>
      <c r="AE14" s="4"/>
      <c r="AF14" s="4"/>
      <c r="AG14" s="25"/>
      <c r="AH14" s="88">
        <f>G14+M14</f>
        <v>320</v>
      </c>
      <c r="AI14" s="73" t="s">
        <v>44</v>
      </c>
    </row>
    <row r="15" spans="1:35" ht="17.5">
      <c r="A15" s="30">
        <v>4</v>
      </c>
      <c r="B15" s="53" t="s">
        <v>26</v>
      </c>
      <c r="C15" s="11">
        <f>27+12</f>
        <v>39</v>
      </c>
      <c r="D15" s="12">
        <f>31+27</f>
        <v>58</v>
      </c>
      <c r="E15" s="12">
        <v>29</v>
      </c>
      <c r="F15" s="36">
        <f>21</f>
        <v>21</v>
      </c>
      <c r="G15" s="76">
        <f t="shared" ref="G15:G25" si="1">SUM(C15:F15)</f>
        <v>147</v>
      </c>
      <c r="H15" s="77">
        <v>3</v>
      </c>
      <c r="I15" s="26">
        <f>26+24</f>
        <v>50</v>
      </c>
      <c r="J15" s="12">
        <f>27+25</f>
        <v>52</v>
      </c>
      <c r="K15" s="12">
        <v>26</v>
      </c>
      <c r="L15" s="16"/>
      <c r="M15" s="83">
        <f t="shared" ref="M15:M17" si="2">SUM(I15:L15)</f>
        <v>128</v>
      </c>
      <c r="N15" s="78">
        <v>3</v>
      </c>
      <c r="O15" s="29"/>
      <c r="P15" s="4"/>
      <c r="Q15" s="4"/>
      <c r="R15" s="25"/>
      <c r="S15" s="29"/>
      <c r="T15" s="4"/>
      <c r="U15" s="4"/>
      <c r="V15" s="25"/>
      <c r="W15" s="29"/>
      <c r="X15" s="4"/>
      <c r="Y15" s="4"/>
      <c r="Z15" s="25"/>
      <c r="AA15" s="29"/>
      <c r="AB15" s="4"/>
      <c r="AC15" s="25"/>
      <c r="AD15" s="29"/>
      <c r="AE15" s="4"/>
      <c r="AF15" s="4"/>
      <c r="AG15" s="25"/>
      <c r="AH15" s="88">
        <f t="shared" ref="AH15:AH25" si="3">G15+M15</f>
        <v>275</v>
      </c>
      <c r="AI15" s="73" t="s">
        <v>46</v>
      </c>
    </row>
    <row r="16" spans="1:35" ht="17.5">
      <c r="A16" s="31">
        <v>5</v>
      </c>
      <c r="B16" s="54" t="s">
        <v>23</v>
      </c>
      <c r="C16" s="11">
        <f>29+16</f>
        <v>45</v>
      </c>
      <c r="D16" s="12"/>
      <c r="E16" s="12"/>
      <c r="F16" s="36">
        <v>33</v>
      </c>
      <c r="G16" s="76">
        <f>SUM(C16:F16)</f>
        <v>78</v>
      </c>
      <c r="H16" s="77">
        <v>5</v>
      </c>
      <c r="I16" s="26">
        <f>31+18</f>
        <v>49</v>
      </c>
      <c r="J16" s="12"/>
      <c r="K16" s="12"/>
      <c r="L16" s="16">
        <f>29+22</f>
        <v>51</v>
      </c>
      <c r="M16" s="83">
        <f>SUM(I16:L16)</f>
        <v>100</v>
      </c>
      <c r="N16" s="78">
        <v>4</v>
      </c>
      <c r="O16" s="29"/>
      <c r="P16" s="4"/>
      <c r="Q16" s="4"/>
      <c r="R16" s="25"/>
      <c r="S16" s="29"/>
      <c r="T16" s="4"/>
      <c r="U16" s="4"/>
      <c r="V16" s="25"/>
      <c r="W16" s="29"/>
      <c r="X16" s="4"/>
      <c r="Y16" s="4"/>
      <c r="Z16" s="25"/>
      <c r="AA16" s="29"/>
      <c r="AB16" s="4"/>
      <c r="AC16" s="25"/>
      <c r="AD16" s="29"/>
      <c r="AE16" s="4"/>
      <c r="AF16" s="4"/>
      <c r="AG16" s="25"/>
      <c r="AH16" s="88">
        <f>G16+M16</f>
        <v>178</v>
      </c>
      <c r="AI16" s="73" t="s">
        <v>45</v>
      </c>
    </row>
    <row r="17" spans="1:35" ht="17.5">
      <c r="A17" s="30">
        <v>6</v>
      </c>
      <c r="B17" s="53" t="s">
        <v>22</v>
      </c>
      <c r="C17" s="11">
        <f>31+25</f>
        <v>56</v>
      </c>
      <c r="D17" s="12">
        <v>24</v>
      </c>
      <c r="E17" s="40"/>
      <c r="F17" s="36"/>
      <c r="G17" s="76">
        <f t="shared" si="1"/>
        <v>80</v>
      </c>
      <c r="H17" s="78">
        <v>4</v>
      </c>
      <c r="I17" s="26">
        <f>33+25</f>
        <v>58</v>
      </c>
      <c r="J17" s="12">
        <v>29</v>
      </c>
      <c r="K17" s="12"/>
      <c r="L17" s="16"/>
      <c r="M17" s="83">
        <f t="shared" si="2"/>
        <v>87</v>
      </c>
      <c r="N17" s="78">
        <v>6</v>
      </c>
      <c r="O17" s="29"/>
      <c r="P17" s="4"/>
      <c r="Q17" s="4"/>
      <c r="R17" s="25"/>
      <c r="S17" s="29"/>
      <c r="T17" s="4"/>
      <c r="U17" s="4"/>
      <c r="V17" s="25"/>
      <c r="W17" s="29"/>
      <c r="X17" s="4"/>
      <c r="Y17" s="4"/>
      <c r="Z17" s="25"/>
      <c r="AA17" s="29"/>
      <c r="AB17" s="4"/>
      <c r="AC17" s="25"/>
      <c r="AD17" s="29"/>
      <c r="AE17" s="4"/>
      <c r="AF17" s="4"/>
      <c r="AG17" s="25"/>
      <c r="AH17" s="88">
        <f t="shared" si="3"/>
        <v>167</v>
      </c>
      <c r="AI17" s="73" t="s">
        <v>47</v>
      </c>
    </row>
    <row r="18" spans="1:35" ht="17.5">
      <c r="A18" s="30">
        <v>7</v>
      </c>
      <c r="B18" s="53" t="s">
        <v>34</v>
      </c>
      <c r="C18" s="11">
        <f>29+22</f>
        <v>51</v>
      </c>
      <c r="D18" s="12"/>
      <c r="E18" s="12"/>
      <c r="F18" s="36">
        <v>22</v>
      </c>
      <c r="G18" s="76">
        <f t="shared" si="1"/>
        <v>73</v>
      </c>
      <c r="H18" s="78">
        <v>6</v>
      </c>
      <c r="I18" s="26"/>
      <c r="J18" s="12"/>
      <c r="K18" s="12">
        <v>27</v>
      </c>
      <c r="L18" s="16"/>
      <c r="M18" s="83">
        <v>27</v>
      </c>
      <c r="N18" s="78">
        <v>8</v>
      </c>
      <c r="O18" s="29"/>
      <c r="P18" s="4"/>
      <c r="Q18" s="4"/>
      <c r="R18" s="25"/>
      <c r="S18" s="29"/>
      <c r="T18" s="4"/>
      <c r="U18" s="4"/>
      <c r="V18" s="25"/>
      <c r="W18" s="29"/>
      <c r="X18" s="4"/>
      <c r="Y18" s="4"/>
      <c r="Z18" s="25"/>
      <c r="AA18" s="29"/>
      <c r="AB18" s="4"/>
      <c r="AC18" s="25"/>
      <c r="AD18" s="29"/>
      <c r="AE18" s="4"/>
      <c r="AF18" s="4"/>
      <c r="AG18" s="25"/>
      <c r="AH18" s="88">
        <f t="shared" si="3"/>
        <v>100</v>
      </c>
      <c r="AI18" s="73" t="s">
        <v>48</v>
      </c>
    </row>
    <row r="19" spans="1:35" ht="17.5">
      <c r="A19" s="31">
        <v>8</v>
      </c>
      <c r="B19" s="53" t="s">
        <v>21</v>
      </c>
      <c r="C19" s="11">
        <f>24+21</f>
        <v>45</v>
      </c>
      <c r="D19" s="12"/>
      <c r="E19" s="12"/>
      <c r="F19" s="36"/>
      <c r="G19" s="76">
        <f>SUM(C19:F19)</f>
        <v>45</v>
      </c>
      <c r="H19" s="78">
        <v>10</v>
      </c>
      <c r="I19" s="26">
        <f>29+22</f>
        <v>51</v>
      </c>
      <c r="J19" s="12"/>
      <c r="K19" s="12"/>
      <c r="L19" s="16"/>
      <c r="M19" s="83">
        <f>SUM(I19:L19)</f>
        <v>51</v>
      </c>
      <c r="N19" s="78">
        <v>7</v>
      </c>
      <c r="O19" s="29"/>
      <c r="P19" s="4"/>
      <c r="Q19" s="4"/>
      <c r="R19" s="25"/>
      <c r="S19" s="29"/>
      <c r="T19" s="4"/>
      <c r="U19" s="4"/>
      <c r="V19" s="25"/>
      <c r="W19" s="29"/>
      <c r="X19" s="4"/>
      <c r="Y19" s="4"/>
      <c r="Z19" s="25"/>
      <c r="AA19" s="29"/>
      <c r="AB19" s="4"/>
      <c r="AC19" s="25"/>
      <c r="AD19" s="29"/>
      <c r="AE19" s="4"/>
      <c r="AF19" s="4"/>
      <c r="AG19" s="25"/>
      <c r="AH19" s="88">
        <f>G19+M19</f>
        <v>96</v>
      </c>
      <c r="AI19" s="73" t="s">
        <v>49</v>
      </c>
    </row>
    <row r="20" spans="1:35" ht="17.5">
      <c r="A20" s="30">
        <v>9</v>
      </c>
      <c r="B20" s="53" t="s">
        <v>17</v>
      </c>
      <c r="C20" s="11">
        <v>20</v>
      </c>
      <c r="D20" s="12"/>
      <c r="E20" s="12"/>
      <c r="F20" s="36">
        <v>31</v>
      </c>
      <c r="G20" s="76">
        <f>SUM(C20:F20)</f>
        <v>51</v>
      </c>
      <c r="H20" s="77">
        <v>9</v>
      </c>
      <c r="I20" s="26">
        <v>23</v>
      </c>
      <c r="J20" s="12"/>
      <c r="K20" s="12"/>
      <c r="L20" s="16"/>
      <c r="M20" s="83">
        <v>21</v>
      </c>
      <c r="N20" s="78">
        <v>9</v>
      </c>
      <c r="O20" s="29"/>
      <c r="P20" s="4"/>
      <c r="Q20" s="4"/>
      <c r="R20" s="25"/>
      <c r="S20" s="29"/>
      <c r="T20" s="4"/>
      <c r="U20" s="4"/>
      <c r="V20" s="25"/>
      <c r="W20" s="29"/>
      <c r="X20" s="4"/>
      <c r="Y20" s="4"/>
      <c r="Z20" s="25"/>
      <c r="AA20" s="29"/>
      <c r="AB20" s="4"/>
      <c r="AC20" s="25"/>
      <c r="AD20" s="29"/>
      <c r="AE20" s="4"/>
      <c r="AF20" s="4"/>
      <c r="AG20" s="25"/>
      <c r="AH20" s="88">
        <f>G20+M20</f>
        <v>72</v>
      </c>
      <c r="AI20" s="73" t="s">
        <v>50</v>
      </c>
    </row>
    <row r="21" spans="1:35" ht="17.5">
      <c r="A21" s="30">
        <v>10</v>
      </c>
      <c r="B21" s="55" t="s">
        <v>27</v>
      </c>
      <c r="C21" s="24">
        <f>33+26</f>
        <v>59</v>
      </c>
      <c r="D21" s="3"/>
      <c r="E21" s="3"/>
      <c r="F21" s="60"/>
      <c r="G21" s="76">
        <f t="shared" si="1"/>
        <v>59</v>
      </c>
      <c r="H21" s="77">
        <v>7</v>
      </c>
      <c r="I21" s="27"/>
      <c r="J21" s="22"/>
      <c r="K21" s="22"/>
      <c r="L21" s="28"/>
      <c r="M21" s="83"/>
      <c r="N21" s="84"/>
      <c r="O21" s="27"/>
      <c r="P21" s="22"/>
      <c r="Q21" s="22"/>
      <c r="R21" s="28"/>
      <c r="S21" s="27"/>
      <c r="T21" s="22"/>
      <c r="U21" s="22"/>
      <c r="V21" s="28"/>
      <c r="W21" s="27"/>
      <c r="X21" s="22"/>
      <c r="Y21" s="22"/>
      <c r="Z21" s="28"/>
      <c r="AA21" s="27"/>
      <c r="AB21" s="22"/>
      <c r="AC21" s="28"/>
      <c r="AD21" s="27"/>
      <c r="AE21" s="22"/>
      <c r="AF21" s="22"/>
      <c r="AG21" s="28"/>
      <c r="AH21" s="88">
        <f t="shared" si="3"/>
        <v>59</v>
      </c>
      <c r="AI21" s="73" t="s">
        <v>51</v>
      </c>
    </row>
    <row r="22" spans="1:35" ht="17.5">
      <c r="A22" s="31">
        <v>11</v>
      </c>
      <c r="B22" s="56" t="s">
        <v>33</v>
      </c>
      <c r="C22" s="24"/>
      <c r="D22" s="3"/>
      <c r="E22" s="3"/>
      <c r="F22" s="60">
        <v>29</v>
      </c>
      <c r="G22" s="76">
        <f t="shared" si="1"/>
        <v>29</v>
      </c>
      <c r="H22" s="77">
        <v>11</v>
      </c>
      <c r="I22" s="27"/>
      <c r="J22" s="22"/>
      <c r="K22" s="22"/>
      <c r="L22" s="28"/>
      <c r="M22" s="83"/>
      <c r="N22" s="84"/>
      <c r="O22" s="27"/>
      <c r="P22" s="22"/>
      <c r="Q22" s="22"/>
      <c r="R22" s="28"/>
      <c r="S22" s="27"/>
      <c r="T22" s="22"/>
      <c r="U22" s="22"/>
      <c r="V22" s="28"/>
      <c r="W22" s="27"/>
      <c r="X22" s="22"/>
      <c r="Y22" s="22"/>
      <c r="Z22" s="28"/>
      <c r="AA22" s="27"/>
      <c r="AB22" s="22"/>
      <c r="AC22" s="28"/>
      <c r="AD22" s="27"/>
      <c r="AE22" s="22"/>
      <c r="AF22" s="22"/>
      <c r="AG22" s="28"/>
      <c r="AH22" s="88">
        <f t="shared" si="3"/>
        <v>29</v>
      </c>
      <c r="AI22" s="73" t="s">
        <v>52</v>
      </c>
    </row>
    <row r="23" spans="1:35" ht="17.5">
      <c r="A23" s="30">
        <v>12</v>
      </c>
      <c r="B23" s="56" t="s">
        <v>35</v>
      </c>
      <c r="C23" s="24"/>
      <c r="D23" s="3"/>
      <c r="E23" s="3">
        <v>24</v>
      </c>
      <c r="F23" s="60"/>
      <c r="G23" s="76">
        <f t="shared" si="1"/>
        <v>24</v>
      </c>
      <c r="H23" s="78">
        <v>12</v>
      </c>
      <c r="I23" s="27"/>
      <c r="J23" s="22"/>
      <c r="K23" s="22"/>
      <c r="L23" s="28"/>
      <c r="M23" s="83"/>
      <c r="N23" s="84"/>
      <c r="O23" s="27"/>
      <c r="P23" s="22"/>
      <c r="Q23" s="22"/>
      <c r="R23" s="28"/>
      <c r="S23" s="27"/>
      <c r="T23" s="22"/>
      <c r="U23" s="22"/>
      <c r="V23" s="28"/>
      <c r="W23" s="27"/>
      <c r="X23" s="22"/>
      <c r="Y23" s="22"/>
      <c r="Z23" s="28"/>
      <c r="AA23" s="27"/>
      <c r="AB23" s="22"/>
      <c r="AC23" s="28"/>
      <c r="AD23" s="27"/>
      <c r="AE23" s="22"/>
      <c r="AF23" s="22"/>
      <c r="AG23" s="28"/>
      <c r="AH23" s="88">
        <f t="shared" si="3"/>
        <v>24</v>
      </c>
      <c r="AI23" s="73" t="s">
        <v>53</v>
      </c>
    </row>
    <row r="24" spans="1:35" ht="17.5">
      <c r="A24" s="30">
        <v>13</v>
      </c>
      <c r="B24" s="53" t="s">
        <v>18</v>
      </c>
      <c r="C24" s="26"/>
      <c r="D24" s="41"/>
      <c r="E24" s="12"/>
      <c r="F24" s="36">
        <v>24</v>
      </c>
      <c r="G24" s="76">
        <f t="shared" si="1"/>
        <v>24</v>
      </c>
      <c r="H24" s="77">
        <v>13</v>
      </c>
      <c r="I24" s="65"/>
      <c r="J24" s="40"/>
      <c r="K24" s="40"/>
      <c r="L24" s="66"/>
      <c r="M24" s="83"/>
      <c r="N24" s="86"/>
      <c r="O24" s="65"/>
      <c r="P24" s="40"/>
      <c r="Q24" s="40"/>
      <c r="R24" s="66"/>
      <c r="S24" s="65"/>
      <c r="T24" s="40"/>
      <c r="U24" s="40"/>
      <c r="V24" s="66"/>
      <c r="W24" s="65"/>
      <c r="X24" s="40"/>
      <c r="Y24" s="40"/>
      <c r="Z24" s="66"/>
      <c r="AA24" s="65"/>
      <c r="AB24" s="40"/>
      <c r="AC24" s="66"/>
      <c r="AD24" s="65"/>
      <c r="AE24" s="40"/>
      <c r="AF24" s="40"/>
      <c r="AG24" s="66"/>
      <c r="AH24" s="88">
        <f t="shared" si="3"/>
        <v>24</v>
      </c>
      <c r="AI24" s="73" t="s">
        <v>53</v>
      </c>
    </row>
    <row r="25" spans="1:35" ht="18" thickBot="1">
      <c r="A25" s="91">
        <v>14</v>
      </c>
      <c r="B25" s="57" t="s">
        <v>20</v>
      </c>
      <c r="C25" s="42">
        <v>19</v>
      </c>
      <c r="D25" s="13"/>
      <c r="E25" s="13"/>
      <c r="F25" s="61"/>
      <c r="G25" s="79">
        <f t="shared" si="1"/>
        <v>19</v>
      </c>
      <c r="H25" s="80">
        <v>14</v>
      </c>
      <c r="I25" s="32"/>
      <c r="J25" s="13"/>
      <c r="K25" s="13"/>
      <c r="L25" s="18"/>
      <c r="M25" s="87"/>
      <c r="N25" s="80"/>
      <c r="O25" s="69"/>
      <c r="P25" s="43"/>
      <c r="Q25" s="43"/>
      <c r="R25" s="70"/>
      <c r="S25" s="69"/>
      <c r="T25" s="43"/>
      <c r="U25" s="43"/>
      <c r="V25" s="70"/>
      <c r="W25" s="69"/>
      <c r="X25" s="43"/>
      <c r="Y25" s="43"/>
      <c r="Z25" s="70"/>
      <c r="AA25" s="69"/>
      <c r="AB25" s="43"/>
      <c r="AC25" s="70"/>
      <c r="AD25" s="69"/>
      <c r="AE25" s="43"/>
      <c r="AF25" s="43"/>
      <c r="AG25" s="70"/>
      <c r="AH25" s="89">
        <f t="shared" si="3"/>
        <v>19</v>
      </c>
      <c r="AI25" s="74" t="s">
        <v>54</v>
      </c>
    </row>
    <row r="26" spans="1:35">
      <c r="A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17.5">
      <c r="A27" s="5"/>
      <c r="B27" s="21" t="s">
        <v>15</v>
      </c>
      <c r="C27" s="6"/>
      <c r="D27" s="6"/>
      <c r="E27" s="6"/>
      <c r="F27" s="6"/>
      <c r="G27" s="6"/>
      <c r="H27" s="6"/>
      <c r="I27" s="6"/>
      <c r="J27" s="37"/>
      <c r="K27" s="3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7.5">
      <c r="A28" s="5"/>
      <c r="B28" s="33"/>
      <c r="C28" s="6"/>
      <c r="D28" s="6"/>
      <c r="E28" s="6"/>
      <c r="F28" s="6"/>
      <c r="G28" s="6"/>
      <c r="H28" s="6"/>
      <c r="I28" s="6"/>
      <c r="J28" s="37"/>
      <c r="K28" s="37"/>
      <c r="L28" s="75"/>
      <c r="M28" s="75"/>
      <c r="N28" s="75"/>
      <c r="O28" s="7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17.5">
      <c r="A29" s="5"/>
      <c r="B29" s="34" t="s">
        <v>37</v>
      </c>
      <c r="C29" s="6"/>
      <c r="D29" s="6"/>
      <c r="E29" s="6"/>
      <c r="F29" s="6"/>
      <c r="G29" s="6"/>
      <c r="H29" s="6"/>
      <c r="I29" s="6"/>
      <c r="J29" s="37"/>
      <c r="K29" s="37"/>
      <c r="L29" s="75"/>
      <c r="M29" s="75"/>
      <c r="N29" s="75"/>
      <c r="O29" s="7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14.5">
      <c r="J30" s="37"/>
      <c r="K30" s="37"/>
      <c r="L30" s="75"/>
      <c r="M30" s="75"/>
      <c r="N30" s="75"/>
      <c r="O30" s="75"/>
    </row>
    <row r="31" spans="1:35" ht="14.5">
      <c r="J31" s="37"/>
      <c r="K31" s="37"/>
      <c r="L31" s="75"/>
      <c r="M31" s="75"/>
      <c r="N31" s="75"/>
      <c r="O31" s="75"/>
    </row>
    <row r="32" spans="1:35" ht="14.5">
      <c r="J32" s="37"/>
      <c r="K32" s="37"/>
      <c r="L32" s="75"/>
      <c r="M32" s="75"/>
      <c r="N32" s="75"/>
      <c r="O32" s="75"/>
    </row>
    <row r="33" spans="10:15" ht="14.5">
      <c r="J33" s="37"/>
      <c r="K33" s="37"/>
      <c r="L33" s="75"/>
      <c r="M33" s="75"/>
      <c r="N33" s="75"/>
      <c r="O33" s="75"/>
    </row>
    <row r="34" spans="10:15" ht="14.5">
      <c r="J34" s="37"/>
      <c r="K34" s="37"/>
      <c r="L34" s="75"/>
      <c r="M34" s="75"/>
      <c r="N34" s="75"/>
      <c r="O34" s="75"/>
    </row>
    <row r="35" spans="10:15" ht="14.5">
      <c r="J35" s="37"/>
      <c r="K35" s="37"/>
      <c r="L35" s="75"/>
      <c r="M35" s="75"/>
      <c r="N35" s="75"/>
      <c r="O35" s="75"/>
    </row>
    <row r="36" spans="10:15" ht="14.5">
      <c r="J36" s="37"/>
      <c r="K36" s="37"/>
      <c r="L36" s="75"/>
      <c r="M36" s="75"/>
      <c r="N36" s="75"/>
      <c r="O36" s="75"/>
    </row>
    <row r="37" spans="10:15" ht="14.5">
      <c r="J37" s="37"/>
      <c r="K37" s="37"/>
      <c r="L37" s="75"/>
      <c r="M37" s="75"/>
      <c r="N37" s="75"/>
      <c r="O37" s="75"/>
    </row>
    <row r="38" spans="10:15" ht="14.5">
      <c r="J38" s="37"/>
      <c r="K38" s="37"/>
      <c r="L38" s="75"/>
      <c r="M38" s="75"/>
      <c r="N38" s="75"/>
      <c r="O38" s="75"/>
    </row>
    <row r="39" spans="10:15" ht="14.5">
      <c r="J39" s="37"/>
      <c r="K39" s="37"/>
      <c r="L39" s="75"/>
      <c r="M39" s="75"/>
      <c r="N39" s="75"/>
      <c r="O39" s="75"/>
    </row>
    <row r="40" spans="10:15" ht="14.5">
      <c r="J40" s="37"/>
      <c r="K40" s="37"/>
      <c r="L40" s="75"/>
      <c r="M40" s="75"/>
      <c r="N40" s="75"/>
      <c r="O40" s="75"/>
    </row>
    <row r="41" spans="10:15" ht="14.5">
      <c r="J41" s="37"/>
      <c r="K41" s="37"/>
      <c r="L41" s="75"/>
      <c r="M41" s="75"/>
      <c r="N41" s="75"/>
      <c r="O41" s="75"/>
    </row>
    <row r="42" spans="10:15" ht="14.5">
      <c r="J42" s="37"/>
      <c r="K42" s="37"/>
      <c r="L42" s="75"/>
      <c r="M42" s="75"/>
      <c r="N42" s="75"/>
      <c r="O42" s="75"/>
    </row>
    <row r="43" spans="10:15" ht="14.5">
      <c r="J43" s="37"/>
      <c r="K43" s="37"/>
      <c r="L43" s="75"/>
      <c r="M43" s="75"/>
      <c r="N43" s="75"/>
      <c r="O43" s="75"/>
    </row>
    <row r="44" spans="10:15" ht="14.5">
      <c r="J44" s="37"/>
      <c r="K44" s="37"/>
      <c r="L44" s="75"/>
      <c r="M44" s="75"/>
      <c r="N44" s="75"/>
      <c r="O44" s="75"/>
    </row>
    <row r="45" spans="10:15" ht="14.5">
      <c r="J45" s="37"/>
      <c r="K45" s="37"/>
      <c r="L45" s="75"/>
      <c r="M45" s="75"/>
      <c r="N45" s="75"/>
      <c r="O45" s="75"/>
    </row>
    <row r="46" spans="10:15" ht="14.5">
      <c r="J46" s="37"/>
      <c r="K46" s="37"/>
      <c r="L46" s="75"/>
      <c r="M46" s="75"/>
      <c r="N46" s="75"/>
      <c r="O46" s="75"/>
    </row>
    <row r="47" spans="10:15" ht="14.5">
      <c r="J47" s="37"/>
      <c r="K47" s="37"/>
      <c r="L47" s="75"/>
      <c r="M47" s="75"/>
      <c r="N47" s="75"/>
      <c r="O47" s="75"/>
    </row>
    <row r="48" spans="10:15" ht="14.5">
      <c r="J48" s="37"/>
      <c r="K48" s="37"/>
      <c r="L48" s="75"/>
      <c r="M48" s="75"/>
      <c r="N48" s="75"/>
      <c r="O48" s="75"/>
    </row>
    <row r="49" spans="10:15" ht="14.5">
      <c r="J49" s="37"/>
      <c r="K49" s="37"/>
      <c r="L49" s="75"/>
      <c r="M49" s="75"/>
      <c r="N49" s="75"/>
      <c r="O49" s="75"/>
    </row>
    <row r="50" spans="10:15" ht="14.5">
      <c r="J50" s="37"/>
      <c r="K50" s="37"/>
      <c r="L50" s="75"/>
      <c r="M50" s="75"/>
      <c r="N50" s="75"/>
      <c r="O50" s="75"/>
    </row>
    <row r="51" spans="10:15" ht="14.5">
      <c r="J51" s="37"/>
      <c r="K51" s="37"/>
      <c r="L51" s="75"/>
      <c r="M51" s="75"/>
      <c r="N51" s="75"/>
      <c r="O51" s="75"/>
    </row>
    <row r="52" spans="10:15" ht="14.5">
      <c r="J52" s="37"/>
      <c r="K52" s="37"/>
      <c r="L52" s="75"/>
      <c r="M52" s="75"/>
      <c r="N52" s="75"/>
      <c r="O52" s="75"/>
    </row>
    <row r="53" spans="10:15" ht="14.5">
      <c r="J53" s="37"/>
      <c r="K53" s="37"/>
      <c r="L53" s="75"/>
      <c r="M53" s="75"/>
      <c r="N53" s="75"/>
      <c r="O53" s="75"/>
    </row>
    <row r="54" spans="10:15" ht="14.5">
      <c r="J54" s="37"/>
      <c r="K54" s="37"/>
      <c r="L54" s="75"/>
      <c r="M54" s="75"/>
      <c r="N54" s="75"/>
      <c r="O54" s="75"/>
    </row>
    <row r="55" spans="10:15" ht="14.5">
      <c r="J55" s="37"/>
      <c r="K55" s="37"/>
      <c r="L55" s="75"/>
      <c r="M55" s="75"/>
      <c r="N55" s="75"/>
      <c r="O55" s="75"/>
    </row>
    <row r="56" spans="10:15" ht="14.5">
      <c r="J56" s="37"/>
      <c r="K56" s="37"/>
      <c r="L56" s="75"/>
      <c r="M56" s="75"/>
      <c r="N56" s="75"/>
      <c r="O56" s="75"/>
    </row>
    <row r="57" spans="10:15" ht="14.5">
      <c r="J57" s="37"/>
      <c r="K57" s="37"/>
      <c r="L57" s="75"/>
      <c r="M57" s="75"/>
      <c r="N57" s="75"/>
      <c r="O57" s="75"/>
    </row>
    <row r="58" spans="10:15" ht="14.5">
      <c r="L58" s="75"/>
      <c r="M58" s="75"/>
      <c r="N58" s="75"/>
      <c r="O58" s="75"/>
    </row>
  </sheetData>
  <mergeCells count="18">
    <mergeCell ref="G9:H10"/>
    <mergeCell ref="M9:N10"/>
    <mergeCell ref="A4:AI4"/>
    <mergeCell ref="A1:AI1"/>
    <mergeCell ref="A2:AI2"/>
    <mergeCell ref="A3:AI3"/>
    <mergeCell ref="O9:R10"/>
    <mergeCell ref="AD9:AG10"/>
    <mergeCell ref="A7:AI7"/>
    <mergeCell ref="A9:A11"/>
    <mergeCell ref="B9:B11"/>
    <mergeCell ref="C9:F10"/>
    <mergeCell ref="AH9:AH11"/>
    <mergeCell ref="AI9:AI11"/>
    <mergeCell ref="I9:L10"/>
    <mergeCell ref="AA9:AC10"/>
    <mergeCell ref="S9:V10"/>
    <mergeCell ref="W9:Z10"/>
  </mergeCells>
  <pageMargins left="0.7" right="0.7" top="0.75" bottom="0.75" header="0.3" footer="0.3"/>
  <pageSetup paperSize="9" scale="6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19" zoomScale="73" workbookViewId="0">
      <selection activeCell="F34" sqref="F34"/>
    </sheetView>
  </sheetViews>
  <sheetFormatPr defaultRowHeight="14.5"/>
  <cols>
    <col min="2" max="2" width="29.81640625" customWidth="1"/>
    <col min="3" max="3" width="18" customWidth="1"/>
    <col min="4" max="4" width="5.90625" bestFit="1" customWidth="1"/>
    <col min="7" max="7" width="10.26953125" customWidth="1"/>
    <col min="8" max="8" width="9.36328125" customWidth="1"/>
    <col min="10" max="10" width="8.7265625" style="113"/>
  </cols>
  <sheetData>
    <row r="1" spans="1:9">
      <c r="A1" s="323" t="s">
        <v>1</v>
      </c>
      <c r="B1" s="323"/>
      <c r="C1" s="323"/>
      <c r="D1" s="323"/>
      <c r="E1" s="323"/>
      <c r="F1" s="323"/>
      <c r="G1" s="323"/>
      <c r="H1" s="323"/>
      <c r="I1" s="7"/>
    </row>
    <row r="2" spans="1:9">
      <c r="A2" s="324"/>
      <c r="B2" s="324"/>
      <c r="C2" s="324"/>
      <c r="D2" s="324"/>
      <c r="E2" s="324"/>
      <c r="F2" s="324"/>
      <c r="G2" s="324"/>
      <c r="H2" s="324"/>
      <c r="I2" s="7"/>
    </row>
    <row r="3" spans="1:9" ht="15.5">
      <c r="A3" s="322" t="s">
        <v>9</v>
      </c>
      <c r="B3" s="322"/>
      <c r="C3" s="322"/>
      <c r="D3" s="322"/>
      <c r="E3" s="322"/>
      <c r="F3" s="322"/>
      <c r="G3" s="322"/>
      <c r="H3" s="322"/>
      <c r="I3" s="7"/>
    </row>
    <row r="4" spans="1:9" ht="15.5">
      <c r="A4" s="322" t="s">
        <v>28</v>
      </c>
      <c r="B4" s="322"/>
      <c r="C4" s="322"/>
      <c r="D4" s="322"/>
      <c r="E4" s="322"/>
      <c r="F4" s="322"/>
      <c r="G4" s="322"/>
      <c r="H4" s="322"/>
      <c r="I4" s="7"/>
    </row>
    <row r="5" spans="1:9" ht="15.5">
      <c r="A5" s="92"/>
      <c r="B5" s="92"/>
      <c r="C5" s="92"/>
      <c r="D5" s="92"/>
      <c r="E5" s="92"/>
      <c r="F5" s="92"/>
      <c r="G5" s="92"/>
      <c r="H5" s="92"/>
      <c r="I5" s="7"/>
    </row>
    <row r="6" spans="1:9" ht="15.5">
      <c r="A6" s="1" t="s">
        <v>36</v>
      </c>
      <c r="B6" s="1"/>
      <c r="C6" s="14"/>
      <c r="D6" s="14"/>
      <c r="E6" s="14"/>
      <c r="F6" s="14"/>
      <c r="H6" s="187" t="s">
        <v>169</v>
      </c>
      <c r="I6" s="7"/>
    </row>
    <row r="7" spans="1:9" ht="18">
      <c r="A7" s="331" t="s">
        <v>168</v>
      </c>
      <c r="B7" s="331"/>
      <c r="C7" s="331"/>
      <c r="D7" s="331"/>
      <c r="E7" s="331"/>
      <c r="F7" s="331"/>
      <c r="G7" s="331"/>
      <c r="H7" s="331"/>
      <c r="I7" s="7"/>
    </row>
    <row r="8" spans="1:9" ht="15" thickBot="1">
      <c r="A8" s="8"/>
      <c r="B8" s="9"/>
      <c r="C8" s="10"/>
      <c r="D8" s="10"/>
      <c r="E8" s="10"/>
      <c r="F8" s="10"/>
      <c r="G8" s="10"/>
      <c r="H8" s="10"/>
      <c r="I8" s="7"/>
    </row>
    <row r="9" spans="1:9" ht="14.5" customHeight="1">
      <c r="A9" s="349" t="s">
        <v>4</v>
      </c>
      <c r="B9" s="352" t="s">
        <v>5</v>
      </c>
      <c r="C9" s="325" t="s">
        <v>39</v>
      </c>
      <c r="D9" s="326"/>
      <c r="E9" s="326"/>
      <c r="F9" s="327"/>
      <c r="G9" s="325" t="s">
        <v>41</v>
      </c>
      <c r="H9" s="327"/>
      <c r="I9" s="7"/>
    </row>
    <row r="10" spans="1:9" ht="18.5" customHeight="1">
      <c r="A10" s="350"/>
      <c r="B10" s="353"/>
      <c r="C10" s="328"/>
      <c r="D10" s="329"/>
      <c r="E10" s="329"/>
      <c r="F10" s="330"/>
      <c r="G10" s="328"/>
      <c r="H10" s="330"/>
      <c r="I10" s="7"/>
    </row>
    <row r="11" spans="1:9" ht="18" thickBot="1">
      <c r="A11" s="351"/>
      <c r="B11" s="354"/>
      <c r="C11" s="47" t="s">
        <v>7</v>
      </c>
      <c r="D11" s="48" t="s">
        <v>8</v>
      </c>
      <c r="E11" s="48" t="s">
        <v>24</v>
      </c>
      <c r="F11" s="49" t="s">
        <v>25</v>
      </c>
      <c r="G11" s="110" t="s">
        <v>40</v>
      </c>
      <c r="H11" s="109" t="s">
        <v>0</v>
      </c>
      <c r="I11" s="7"/>
    </row>
    <row r="12" spans="1:9" ht="17.5">
      <c r="A12" s="111">
        <v>1</v>
      </c>
      <c r="B12" s="121" t="s">
        <v>32</v>
      </c>
      <c r="C12" s="122">
        <v>66</v>
      </c>
      <c r="D12" s="123">
        <v>66</v>
      </c>
      <c r="E12" s="123">
        <v>66</v>
      </c>
      <c r="F12" s="124">
        <v>66</v>
      </c>
      <c r="G12" s="125">
        <f>66*4</f>
        <v>264</v>
      </c>
      <c r="H12" s="126">
        <v>1</v>
      </c>
      <c r="I12" s="7"/>
    </row>
    <row r="13" spans="1:9" ht="17.5">
      <c r="A13" s="111">
        <v>2</v>
      </c>
      <c r="B13" s="138" t="s">
        <v>16</v>
      </c>
      <c r="C13" s="139">
        <f>20+19</f>
        <v>39</v>
      </c>
      <c r="D13" s="140">
        <f>33+29</f>
        <v>62</v>
      </c>
      <c r="E13" s="140">
        <f>33+29</f>
        <v>62</v>
      </c>
      <c r="F13" s="141">
        <f>33+29</f>
        <v>62</v>
      </c>
      <c r="G13" s="139">
        <f>SUM(C13:F13)</f>
        <v>225</v>
      </c>
      <c r="H13" s="142">
        <v>2</v>
      </c>
      <c r="I13" s="7"/>
    </row>
    <row r="14" spans="1:9" ht="17.5">
      <c r="A14" s="111">
        <v>3</v>
      </c>
      <c r="B14" s="163" t="s">
        <v>26</v>
      </c>
      <c r="C14" s="164">
        <f>26+24</f>
        <v>50</v>
      </c>
      <c r="D14" s="165">
        <f>27+25</f>
        <v>52</v>
      </c>
      <c r="E14" s="165">
        <v>26</v>
      </c>
      <c r="F14" s="166"/>
      <c r="G14" s="164">
        <f>SUM(C14:F14)</f>
        <v>128</v>
      </c>
      <c r="H14" s="167">
        <v>3</v>
      </c>
      <c r="I14" s="7"/>
    </row>
    <row r="15" spans="1:9" ht="17.5">
      <c r="A15" s="111">
        <v>4</v>
      </c>
      <c r="B15" s="153" t="s">
        <v>23</v>
      </c>
      <c r="C15" s="154">
        <f>31+18</f>
        <v>49</v>
      </c>
      <c r="D15" s="155"/>
      <c r="E15" s="155"/>
      <c r="F15" s="156">
        <f>29+22</f>
        <v>51</v>
      </c>
      <c r="G15" s="154">
        <f>SUM(C15:F15)</f>
        <v>100</v>
      </c>
      <c r="H15" s="157">
        <v>4</v>
      </c>
      <c r="I15" s="7"/>
    </row>
    <row r="16" spans="1:9" ht="17.5">
      <c r="A16" s="111">
        <v>5</v>
      </c>
      <c r="B16" s="129" t="s">
        <v>19</v>
      </c>
      <c r="C16" s="130">
        <v>26</v>
      </c>
      <c r="D16" s="131"/>
      <c r="E16" s="131">
        <v>31</v>
      </c>
      <c r="F16" s="132">
        <v>31</v>
      </c>
      <c r="G16" s="127">
        <f>SUM(C16:F16)</f>
        <v>88</v>
      </c>
      <c r="H16" s="128">
        <v>5</v>
      </c>
      <c r="I16" s="7"/>
    </row>
    <row r="17" spans="1:10" ht="17.5">
      <c r="A17" s="111">
        <v>6</v>
      </c>
      <c r="B17" s="133" t="s">
        <v>22</v>
      </c>
      <c r="C17" s="134">
        <f>33+25</f>
        <v>58</v>
      </c>
      <c r="D17" s="135">
        <v>29</v>
      </c>
      <c r="E17" s="135"/>
      <c r="F17" s="136"/>
      <c r="G17" s="134">
        <f t="shared" ref="G17" si="0">SUM(C17:F17)</f>
        <v>87</v>
      </c>
      <c r="H17" s="137">
        <v>6</v>
      </c>
      <c r="I17" s="7"/>
    </row>
    <row r="18" spans="1:10" ht="17.5">
      <c r="A18" s="111">
        <v>7</v>
      </c>
      <c r="B18" s="158" t="s">
        <v>21</v>
      </c>
      <c r="C18" s="159">
        <f>29+22</f>
        <v>51</v>
      </c>
      <c r="D18" s="160"/>
      <c r="E18" s="160"/>
      <c r="F18" s="161"/>
      <c r="G18" s="159">
        <f>SUM(C18:F18)</f>
        <v>51</v>
      </c>
      <c r="H18" s="162">
        <v>7</v>
      </c>
      <c r="I18" s="7"/>
    </row>
    <row r="19" spans="1:10" ht="17.5">
      <c r="A19" s="111">
        <v>8</v>
      </c>
      <c r="B19" s="143" t="s">
        <v>34</v>
      </c>
      <c r="C19" s="144"/>
      <c r="D19" s="145"/>
      <c r="E19" s="145">
        <v>27</v>
      </c>
      <c r="F19" s="146"/>
      <c r="G19" s="144">
        <v>27</v>
      </c>
      <c r="H19" s="147">
        <v>8</v>
      </c>
      <c r="I19" s="7"/>
    </row>
    <row r="20" spans="1:10" ht="18" thickBot="1">
      <c r="A20" s="112">
        <v>9</v>
      </c>
      <c r="B20" s="148" t="s">
        <v>17</v>
      </c>
      <c r="C20" s="149">
        <v>23</v>
      </c>
      <c r="D20" s="150"/>
      <c r="E20" s="150"/>
      <c r="F20" s="151"/>
      <c r="G20" s="149">
        <v>21</v>
      </c>
      <c r="H20" s="152">
        <v>9</v>
      </c>
      <c r="I20" s="7"/>
    </row>
    <row r="21" spans="1:10">
      <c r="A21" s="5"/>
      <c r="B21" s="7"/>
      <c r="C21" s="6"/>
      <c r="D21" s="6"/>
      <c r="E21" s="6"/>
      <c r="F21" s="6"/>
      <c r="G21" s="6"/>
      <c r="H21" s="6"/>
      <c r="I21" s="7"/>
    </row>
    <row r="22" spans="1:10" ht="15.5">
      <c r="A22" s="348"/>
      <c r="B22" s="348"/>
      <c r="C22" s="348"/>
      <c r="D22" s="348"/>
    </row>
    <row r="23" spans="1:10" ht="14.5" customHeight="1">
      <c r="A23" s="93" t="s">
        <v>55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4.5" customHeight="1" thickBot="1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5" thickBot="1">
      <c r="A25" s="95" t="s">
        <v>56</v>
      </c>
      <c r="B25" s="96" t="s">
        <v>57</v>
      </c>
      <c r="C25" s="96" t="s">
        <v>116</v>
      </c>
      <c r="D25" s="96" t="s">
        <v>117</v>
      </c>
      <c r="E25" s="96" t="s">
        <v>118</v>
      </c>
      <c r="F25" s="96" t="s">
        <v>119</v>
      </c>
      <c r="G25" s="96" t="s">
        <v>120</v>
      </c>
      <c r="H25" s="96" t="s">
        <v>121</v>
      </c>
      <c r="I25" s="98" t="s">
        <v>0</v>
      </c>
      <c r="J25" s="97" t="s">
        <v>40</v>
      </c>
    </row>
    <row r="26" spans="1:10">
      <c r="A26" s="101">
        <v>1</v>
      </c>
      <c r="B26" s="102" t="s">
        <v>58</v>
      </c>
      <c r="C26" s="168" t="s">
        <v>16</v>
      </c>
      <c r="D26" s="103"/>
      <c r="E26" s="103">
        <v>301</v>
      </c>
      <c r="F26" s="103">
        <v>1978</v>
      </c>
      <c r="G26" s="104">
        <v>3.0949074074074077E-2</v>
      </c>
      <c r="H26" s="103" t="s">
        <v>122</v>
      </c>
      <c r="I26" s="99">
        <v>1</v>
      </c>
      <c r="J26" s="169">
        <v>33</v>
      </c>
    </row>
    <row r="27" spans="1:10">
      <c r="A27" s="101">
        <v>2</v>
      </c>
      <c r="B27" s="102" t="s">
        <v>59</v>
      </c>
      <c r="C27" s="171" t="s">
        <v>19</v>
      </c>
      <c r="D27" s="103"/>
      <c r="E27" s="103">
        <v>308</v>
      </c>
      <c r="F27" s="103">
        <v>1979</v>
      </c>
      <c r="G27" s="104">
        <v>3.4189814814814819E-2</v>
      </c>
      <c r="H27" s="103" t="s">
        <v>123</v>
      </c>
      <c r="I27" s="99">
        <v>2</v>
      </c>
      <c r="J27" s="172">
        <v>31</v>
      </c>
    </row>
    <row r="28" spans="1:10">
      <c r="A28" s="101">
        <v>3</v>
      </c>
      <c r="B28" s="102" t="s">
        <v>60</v>
      </c>
      <c r="C28" s="168" t="s">
        <v>124</v>
      </c>
      <c r="D28" s="103"/>
      <c r="E28" s="103">
        <v>305</v>
      </c>
      <c r="F28" s="103">
        <v>1980</v>
      </c>
      <c r="G28" s="104">
        <v>3.6666666666666667E-2</v>
      </c>
      <c r="H28" s="103" t="s">
        <v>125</v>
      </c>
      <c r="I28" s="99">
        <v>3</v>
      </c>
      <c r="J28" s="170">
        <v>29</v>
      </c>
    </row>
    <row r="29" spans="1:10">
      <c r="A29" s="101">
        <v>4</v>
      </c>
      <c r="B29" s="102" t="s">
        <v>61</v>
      </c>
      <c r="C29" s="180" t="s">
        <v>23</v>
      </c>
      <c r="D29" s="103"/>
      <c r="E29" s="103">
        <v>304</v>
      </c>
      <c r="F29" s="103">
        <v>1983</v>
      </c>
      <c r="G29" s="104">
        <v>3.6666666666666667E-2</v>
      </c>
      <c r="H29" s="103" t="s">
        <v>125</v>
      </c>
      <c r="I29" s="99">
        <f xml:space="preserve"> 3</f>
        <v>3</v>
      </c>
      <c r="J29" s="179">
        <v>29</v>
      </c>
    </row>
    <row r="30" spans="1:10">
      <c r="A30" s="101">
        <v>5</v>
      </c>
      <c r="B30" s="102" t="s">
        <v>62</v>
      </c>
      <c r="C30" s="103" t="s">
        <v>16</v>
      </c>
      <c r="D30" s="103"/>
      <c r="E30" s="103">
        <v>307</v>
      </c>
      <c r="F30" s="103">
        <v>1973</v>
      </c>
      <c r="G30" s="104">
        <v>3.8784722222222227E-2</v>
      </c>
      <c r="H30" s="103" t="s">
        <v>126</v>
      </c>
      <c r="I30" s="99">
        <v>5</v>
      </c>
      <c r="J30" s="114">
        <v>26</v>
      </c>
    </row>
    <row r="31" spans="1:10">
      <c r="A31" s="101">
        <v>6</v>
      </c>
      <c r="B31" s="102" t="s">
        <v>63</v>
      </c>
      <c r="C31" s="103" t="s">
        <v>16</v>
      </c>
      <c r="D31" s="103"/>
      <c r="E31" s="103">
        <v>302</v>
      </c>
      <c r="F31" s="103">
        <v>1971</v>
      </c>
      <c r="G31" s="104">
        <v>4.4155092592592593E-2</v>
      </c>
      <c r="H31" s="103" t="s">
        <v>127</v>
      </c>
      <c r="I31" s="99">
        <v>6</v>
      </c>
      <c r="J31" s="114">
        <v>25</v>
      </c>
    </row>
    <row r="32" spans="1:10">
      <c r="A32" s="101">
        <v>7</v>
      </c>
      <c r="B32" s="102" t="s">
        <v>64</v>
      </c>
      <c r="C32" s="103" t="s">
        <v>16</v>
      </c>
      <c r="D32" s="103"/>
      <c r="E32" s="103">
        <v>306</v>
      </c>
      <c r="F32" s="103">
        <v>1976</v>
      </c>
      <c r="G32" s="104">
        <v>4.628472222222222E-2</v>
      </c>
      <c r="H32" s="103" t="s">
        <v>128</v>
      </c>
      <c r="I32" s="99">
        <v>7</v>
      </c>
      <c r="J32" s="114">
        <v>24</v>
      </c>
    </row>
    <row r="33" spans="1:10">
      <c r="A33" s="101">
        <v>8</v>
      </c>
      <c r="B33" s="102" t="s">
        <v>65</v>
      </c>
      <c r="C33" s="103" t="s">
        <v>129</v>
      </c>
      <c r="D33" s="103"/>
      <c r="E33" s="103">
        <v>303</v>
      </c>
      <c r="F33" s="103">
        <v>1980</v>
      </c>
      <c r="G33" s="104">
        <v>6.0312499999999998E-2</v>
      </c>
      <c r="H33" s="103" t="s">
        <v>130</v>
      </c>
      <c r="I33" s="99">
        <v>8</v>
      </c>
      <c r="J33" s="114">
        <v>23</v>
      </c>
    </row>
    <row r="34" spans="1:10" ht="15" thickBot="1">
      <c r="A34" s="105">
        <v>9</v>
      </c>
      <c r="B34" s="106" t="s">
        <v>66</v>
      </c>
      <c r="C34" s="177" t="s">
        <v>23</v>
      </c>
      <c r="D34" s="107"/>
      <c r="E34" s="107">
        <v>309</v>
      </c>
      <c r="F34" s="107">
        <v>1979</v>
      </c>
      <c r="G34" s="108">
        <v>6.0335648148148145E-2</v>
      </c>
      <c r="H34" s="107" t="s">
        <v>131</v>
      </c>
      <c r="I34" s="100">
        <v>9</v>
      </c>
      <c r="J34" s="178">
        <v>22</v>
      </c>
    </row>
    <row r="35" spans="1:10" ht="14.5" customHeight="1">
      <c r="A35" s="93" t="s">
        <v>67</v>
      </c>
      <c r="B35" s="93"/>
      <c r="C35" s="93"/>
      <c r="D35" s="93"/>
      <c r="E35" s="93"/>
      <c r="F35" s="93"/>
      <c r="G35" s="93"/>
      <c r="H35" s="93"/>
      <c r="I35" s="93"/>
      <c r="J35" s="93"/>
    </row>
    <row r="36" spans="1:10" ht="14.5" customHeight="1" thickBot="1">
      <c r="A36" s="93"/>
      <c r="B36" s="93"/>
      <c r="C36" s="93"/>
      <c r="D36" s="93"/>
      <c r="E36" s="93"/>
      <c r="F36" s="93"/>
      <c r="G36" s="93"/>
      <c r="H36" s="93"/>
      <c r="I36" s="93"/>
      <c r="J36" s="93"/>
    </row>
    <row r="37" spans="1:10" ht="15" thickBot="1">
      <c r="A37" s="95" t="s">
        <v>56</v>
      </c>
      <c r="B37" s="96" t="s">
        <v>57</v>
      </c>
      <c r="C37" s="96" t="s">
        <v>116</v>
      </c>
      <c r="D37" s="96" t="s">
        <v>117</v>
      </c>
      <c r="E37" s="96" t="s">
        <v>118</v>
      </c>
      <c r="F37" s="96" t="s">
        <v>119</v>
      </c>
      <c r="G37" s="96" t="s">
        <v>120</v>
      </c>
      <c r="H37" s="96" t="s">
        <v>121</v>
      </c>
      <c r="I37" s="98" t="s">
        <v>0</v>
      </c>
      <c r="J37" s="97" t="s">
        <v>40</v>
      </c>
    </row>
    <row r="38" spans="1:10">
      <c r="A38" s="101">
        <v>1</v>
      </c>
      <c r="B38" s="102" t="s">
        <v>68</v>
      </c>
      <c r="C38" s="168" t="s">
        <v>16</v>
      </c>
      <c r="D38" s="103" t="s">
        <v>132</v>
      </c>
      <c r="E38" s="103">
        <v>109</v>
      </c>
      <c r="F38" s="103">
        <v>1977</v>
      </c>
      <c r="G38" s="104">
        <v>3.425925925925926E-2</v>
      </c>
      <c r="H38" s="103" t="s">
        <v>122</v>
      </c>
      <c r="I38" s="99">
        <v>1</v>
      </c>
      <c r="J38" s="169">
        <v>33</v>
      </c>
    </row>
    <row r="39" spans="1:10">
      <c r="A39" s="101">
        <v>2</v>
      </c>
      <c r="B39" s="102" t="s">
        <v>69</v>
      </c>
      <c r="C39" s="103" t="s">
        <v>133</v>
      </c>
      <c r="D39" s="103" t="s">
        <v>43</v>
      </c>
      <c r="E39" s="103">
        <v>116</v>
      </c>
      <c r="F39" s="103">
        <v>2004</v>
      </c>
      <c r="G39" s="104">
        <v>3.9212962962962963E-2</v>
      </c>
      <c r="H39" s="103" t="s">
        <v>134</v>
      </c>
      <c r="I39" s="99" t="s">
        <v>70</v>
      </c>
      <c r="J39" s="116" t="s">
        <v>166</v>
      </c>
    </row>
    <row r="40" spans="1:10">
      <c r="A40" s="101">
        <v>3</v>
      </c>
      <c r="B40" s="102" t="s">
        <v>71</v>
      </c>
      <c r="C40" s="181" t="s">
        <v>22</v>
      </c>
      <c r="D40" s="103" t="s">
        <v>43</v>
      </c>
      <c r="E40" s="103">
        <v>111</v>
      </c>
      <c r="F40" s="103">
        <v>1997</v>
      </c>
      <c r="G40" s="104">
        <v>4.1967592592592591E-2</v>
      </c>
      <c r="H40" s="103" t="s">
        <v>135</v>
      </c>
      <c r="I40" s="99">
        <v>2</v>
      </c>
      <c r="J40" s="182">
        <v>31</v>
      </c>
    </row>
    <row r="41" spans="1:10">
      <c r="A41" s="101">
        <v>4</v>
      </c>
      <c r="B41" s="102" t="s">
        <v>72</v>
      </c>
      <c r="C41" s="168" t="s">
        <v>16</v>
      </c>
      <c r="D41" s="103" t="s">
        <v>42</v>
      </c>
      <c r="E41" s="103">
        <v>101</v>
      </c>
      <c r="F41" s="103">
        <v>1985</v>
      </c>
      <c r="G41" s="104">
        <v>4.3055555555555562E-2</v>
      </c>
      <c r="H41" s="103" t="s">
        <v>136</v>
      </c>
      <c r="I41" s="99">
        <v>3</v>
      </c>
      <c r="J41" s="170">
        <v>29</v>
      </c>
    </row>
    <row r="42" spans="1:10" ht="26">
      <c r="A42" s="101">
        <v>5</v>
      </c>
      <c r="B42" s="102" t="s">
        <v>73</v>
      </c>
      <c r="C42" s="183" t="s">
        <v>26</v>
      </c>
      <c r="D42" s="103"/>
      <c r="E42" s="103">
        <v>108</v>
      </c>
      <c r="F42" s="103">
        <v>1988</v>
      </c>
      <c r="G42" s="104">
        <v>5.4398148148148147E-2</v>
      </c>
      <c r="H42" s="103" t="s">
        <v>137</v>
      </c>
      <c r="I42" s="99">
        <v>4</v>
      </c>
      <c r="J42" s="184">
        <v>27</v>
      </c>
    </row>
    <row r="43" spans="1:10">
      <c r="A43" s="101">
        <v>6</v>
      </c>
      <c r="B43" s="102" t="s">
        <v>74</v>
      </c>
      <c r="C43" s="103" t="s">
        <v>16</v>
      </c>
      <c r="D43" s="103"/>
      <c r="E43" s="103">
        <v>113</v>
      </c>
      <c r="F43" s="103">
        <v>1982</v>
      </c>
      <c r="G43" s="104">
        <v>5.4965277777777773E-2</v>
      </c>
      <c r="H43" s="103" t="s">
        <v>138</v>
      </c>
      <c r="I43" s="99">
        <v>5</v>
      </c>
      <c r="J43" s="114">
        <v>26</v>
      </c>
    </row>
    <row r="44" spans="1:10" ht="26">
      <c r="A44" s="101">
        <v>7</v>
      </c>
      <c r="B44" s="102" t="s">
        <v>75</v>
      </c>
      <c r="C44" s="183" t="s">
        <v>26</v>
      </c>
      <c r="D44" s="103"/>
      <c r="E44" s="103">
        <v>117</v>
      </c>
      <c r="F44" s="103">
        <v>1986</v>
      </c>
      <c r="G44" s="104">
        <v>6.1516203703703698E-2</v>
      </c>
      <c r="H44" s="103" t="s">
        <v>139</v>
      </c>
      <c r="I44" s="99">
        <v>6</v>
      </c>
      <c r="J44" s="184">
        <v>25</v>
      </c>
    </row>
    <row r="45" spans="1:10" ht="26">
      <c r="A45" s="101">
        <v>8</v>
      </c>
      <c r="B45" s="102" t="s">
        <v>76</v>
      </c>
      <c r="C45" s="103" t="s">
        <v>26</v>
      </c>
      <c r="D45" s="103"/>
      <c r="E45" s="103">
        <v>107</v>
      </c>
      <c r="F45" s="103">
        <v>1984</v>
      </c>
      <c r="G45" s="104">
        <v>6.1562499999999999E-2</v>
      </c>
      <c r="H45" s="103" t="s">
        <v>140</v>
      </c>
      <c r="I45" s="99">
        <v>7</v>
      </c>
      <c r="J45" s="114">
        <v>24</v>
      </c>
    </row>
    <row r="46" spans="1:10">
      <c r="A46" s="101">
        <v>9</v>
      </c>
      <c r="B46" s="102" t="s">
        <v>77</v>
      </c>
      <c r="C46" s="103" t="s">
        <v>19</v>
      </c>
      <c r="D46" s="103"/>
      <c r="E46" s="103">
        <v>115</v>
      </c>
      <c r="F46" s="103">
        <v>1992</v>
      </c>
      <c r="G46" s="103" t="s">
        <v>141</v>
      </c>
      <c r="H46" s="103"/>
      <c r="I46" s="99"/>
      <c r="J46" s="116"/>
    </row>
    <row r="47" spans="1:10" ht="26">
      <c r="A47" s="101">
        <v>10</v>
      </c>
      <c r="B47" s="102" t="s">
        <v>78</v>
      </c>
      <c r="C47" s="103" t="s">
        <v>167</v>
      </c>
      <c r="D47" s="103"/>
      <c r="E47" s="103">
        <v>106</v>
      </c>
      <c r="F47" s="103">
        <v>1996</v>
      </c>
      <c r="G47" s="103" t="s">
        <v>141</v>
      </c>
      <c r="H47" s="103"/>
      <c r="I47" s="99"/>
      <c r="J47" s="116"/>
    </row>
    <row r="48" spans="1:10">
      <c r="A48" s="101">
        <v>11</v>
      </c>
      <c r="B48" s="102" t="s">
        <v>79</v>
      </c>
      <c r="C48" s="103" t="s">
        <v>133</v>
      </c>
      <c r="D48" s="103"/>
      <c r="E48" s="103">
        <v>103</v>
      </c>
      <c r="F48" s="103">
        <v>1986</v>
      </c>
      <c r="G48" s="103" t="s">
        <v>143</v>
      </c>
      <c r="H48" s="103"/>
      <c r="I48" s="99"/>
      <c r="J48" s="116"/>
    </row>
    <row r="49" spans="1:10">
      <c r="A49" s="101">
        <v>12</v>
      </c>
      <c r="B49" s="102" t="s">
        <v>80</v>
      </c>
      <c r="C49" s="103" t="s">
        <v>16</v>
      </c>
      <c r="D49" s="103"/>
      <c r="E49" s="103">
        <v>112</v>
      </c>
      <c r="F49" s="103">
        <v>1998</v>
      </c>
      <c r="G49" s="103" t="s">
        <v>141</v>
      </c>
      <c r="H49" s="103"/>
      <c r="I49" s="99"/>
      <c r="J49" s="116"/>
    </row>
    <row r="50" spans="1:10" ht="15" thickBot="1">
      <c r="A50" s="105">
        <v>13</v>
      </c>
      <c r="B50" s="106" t="s">
        <v>81</v>
      </c>
      <c r="C50" s="107" t="s">
        <v>19</v>
      </c>
      <c r="D50" s="107" t="s">
        <v>42</v>
      </c>
      <c r="E50" s="107">
        <v>110</v>
      </c>
      <c r="F50" s="107">
        <v>1989</v>
      </c>
      <c r="G50" s="107" t="s">
        <v>141</v>
      </c>
      <c r="H50" s="107"/>
      <c r="I50" s="100"/>
      <c r="J50" s="117"/>
    </row>
    <row r="51" spans="1:10" ht="14.5" customHeight="1">
      <c r="A51" s="93" t="s">
        <v>82</v>
      </c>
      <c r="B51" s="93"/>
      <c r="C51" s="93"/>
      <c r="D51" s="93"/>
      <c r="E51" s="93"/>
      <c r="F51" s="93"/>
      <c r="G51" s="93"/>
      <c r="H51" s="93"/>
      <c r="I51" s="93"/>
      <c r="J51" s="93"/>
    </row>
    <row r="52" spans="1:10" ht="14.5" customHeight="1" thickBot="1">
      <c r="A52" s="93"/>
      <c r="B52" s="93"/>
      <c r="C52" s="93"/>
      <c r="D52" s="93"/>
      <c r="E52" s="93"/>
      <c r="F52" s="93"/>
      <c r="G52" s="93"/>
      <c r="H52" s="93"/>
      <c r="I52" s="93"/>
      <c r="J52" s="93"/>
    </row>
    <row r="53" spans="1:10" ht="15" thickBot="1">
      <c r="A53" s="95" t="s">
        <v>56</v>
      </c>
      <c r="B53" s="96" t="s">
        <v>57</v>
      </c>
      <c r="C53" s="96" t="s">
        <v>116</v>
      </c>
      <c r="D53" s="96" t="s">
        <v>117</v>
      </c>
      <c r="E53" s="96" t="s">
        <v>118</v>
      </c>
      <c r="F53" s="96" t="s">
        <v>119</v>
      </c>
      <c r="G53" s="96" t="s">
        <v>120</v>
      </c>
      <c r="H53" s="96" t="s">
        <v>121</v>
      </c>
      <c r="I53" s="98" t="s">
        <v>0</v>
      </c>
      <c r="J53" s="97" t="s">
        <v>40</v>
      </c>
    </row>
    <row r="54" spans="1:10">
      <c r="A54" s="101">
        <v>1</v>
      </c>
      <c r="B54" s="102" t="s">
        <v>83</v>
      </c>
      <c r="C54" s="168" t="s">
        <v>16</v>
      </c>
      <c r="D54" s="103" t="s">
        <v>42</v>
      </c>
      <c r="E54" s="103">
        <v>202</v>
      </c>
      <c r="F54" s="103">
        <v>1969</v>
      </c>
      <c r="G54" s="104">
        <v>2.5740740740740745E-2</v>
      </c>
      <c r="H54" s="103" t="s">
        <v>122</v>
      </c>
      <c r="I54" s="99">
        <v>1</v>
      </c>
      <c r="J54" s="170">
        <v>33</v>
      </c>
    </row>
    <row r="55" spans="1:10">
      <c r="A55" s="101">
        <v>2</v>
      </c>
      <c r="B55" s="102" t="s">
        <v>84</v>
      </c>
      <c r="C55" s="171" t="s">
        <v>19</v>
      </c>
      <c r="D55" s="103" t="s">
        <v>42</v>
      </c>
      <c r="E55" s="103">
        <v>201</v>
      </c>
      <c r="F55" s="103">
        <v>1979</v>
      </c>
      <c r="G55" s="104">
        <v>2.6793981481481485E-2</v>
      </c>
      <c r="H55" s="103" t="s">
        <v>144</v>
      </c>
      <c r="I55" s="99">
        <v>2</v>
      </c>
      <c r="J55" s="172">
        <v>31</v>
      </c>
    </row>
    <row r="56" spans="1:10">
      <c r="A56" s="101">
        <v>3</v>
      </c>
      <c r="B56" s="102" t="s">
        <v>85</v>
      </c>
      <c r="C56" s="168" t="s">
        <v>16</v>
      </c>
      <c r="D56" s="103"/>
      <c r="E56" s="103">
        <v>205</v>
      </c>
      <c r="F56" s="103">
        <v>1983</v>
      </c>
      <c r="G56" s="104">
        <v>3.0520833333333334E-2</v>
      </c>
      <c r="H56" s="103" t="s">
        <v>145</v>
      </c>
      <c r="I56" s="99">
        <v>3</v>
      </c>
      <c r="J56" s="170">
        <v>29</v>
      </c>
    </row>
    <row r="57" spans="1:10" ht="26">
      <c r="A57" s="101">
        <v>4</v>
      </c>
      <c r="B57" s="102" t="s">
        <v>86</v>
      </c>
      <c r="C57" s="176" t="s">
        <v>167</v>
      </c>
      <c r="D57" s="103"/>
      <c r="E57" s="103">
        <v>203</v>
      </c>
      <c r="F57" s="103">
        <v>1982</v>
      </c>
      <c r="G57" s="104">
        <v>6.1504629629629631E-2</v>
      </c>
      <c r="H57" s="103" t="s">
        <v>146</v>
      </c>
      <c r="I57" s="99">
        <v>4</v>
      </c>
      <c r="J57" s="175">
        <v>27</v>
      </c>
    </row>
    <row r="58" spans="1:10" ht="26">
      <c r="A58" s="101">
        <v>5</v>
      </c>
      <c r="B58" s="102" t="s">
        <v>87</v>
      </c>
      <c r="C58" s="183" t="s">
        <v>26</v>
      </c>
      <c r="D58" s="103"/>
      <c r="E58" s="103">
        <v>204</v>
      </c>
      <c r="F58" s="103">
        <v>1979</v>
      </c>
      <c r="G58" s="104">
        <v>8.5671296296296287E-2</v>
      </c>
      <c r="H58" s="103" t="s">
        <v>147</v>
      </c>
      <c r="I58" s="99">
        <v>5</v>
      </c>
      <c r="J58" s="184">
        <v>26</v>
      </c>
    </row>
    <row r="59" spans="1:10" ht="15" thickBot="1">
      <c r="A59" s="105">
        <v>6</v>
      </c>
      <c r="B59" s="106" t="s">
        <v>88</v>
      </c>
      <c r="C59" s="107" t="s">
        <v>19</v>
      </c>
      <c r="D59" s="107" t="s">
        <v>42</v>
      </c>
      <c r="E59" s="107">
        <v>206</v>
      </c>
      <c r="F59" s="107">
        <v>1980</v>
      </c>
      <c r="G59" s="107" t="s">
        <v>141</v>
      </c>
      <c r="H59" s="107"/>
      <c r="I59" s="100"/>
      <c r="J59" s="117"/>
    </row>
    <row r="60" spans="1:10" ht="14.5" customHeight="1">
      <c r="A60" s="93" t="s">
        <v>89</v>
      </c>
      <c r="B60" s="93"/>
      <c r="C60" s="93"/>
      <c r="D60" s="93"/>
      <c r="E60" s="93"/>
      <c r="F60" s="93"/>
      <c r="G60" s="93"/>
      <c r="H60" s="93"/>
      <c r="I60" s="93"/>
      <c r="J60" s="93"/>
    </row>
    <row r="61" spans="1:10" ht="14.5" customHeight="1" thickBot="1">
      <c r="A61" s="93"/>
      <c r="B61" s="93"/>
      <c r="C61" s="93"/>
      <c r="D61" s="93"/>
      <c r="E61" s="93"/>
      <c r="F61" s="93"/>
      <c r="G61" s="93"/>
      <c r="H61" s="93"/>
      <c r="I61" s="93"/>
      <c r="J61" s="93"/>
    </row>
    <row r="62" spans="1:10" ht="15" thickBot="1">
      <c r="A62" s="95" t="s">
        <v>56</v>
      </c>
      <c r="B62" s="96" t="s">
        <v>57</v>
      </c>
      <c r="C62" s="96" t="s">
        <v>116</v>
      </c>
      <c r="D62" s="96" t="s">
        <v>117</v>
      </c>
      <c r="E62" s="96" t="s">
        <v>118</v>
      </c>
      <c r="F62" s="96" t="s">
        <v>119</v>
      </c>
      <c r="G62" s="96" t="s">
        <v>120</v>
      </c>
      <c r="H62" s="96" t="s">
        <v>121</v>
      </c>
      <c r="I62" s="98" t="s">
        <v>0</v>
      </c>
      <c r="J62" s="97" t="s">
        <v>40</v>
      </c>
    </row>
    <row r="63" spans="1:10">
      <c r="A63" s="101">
        <v>1</v>
      </c>
      <c r="B63" s="102" t="s">
        <v>90</v>
      </c>
      <c r="C63" s="181" t="s">
        <v>22</v>
      </c>
      <c r="D63" s="103" t="s">
        <v>132</v>
      </c>
      <c r="E63" s="103">
        <v>23</v>
      </c>
      <c r="F63" s="103">
        <v>1987</v>
      </c>
      <c r="G63" s="104">
        <v>2.8275462962962964E-2</v>
      </c>
      <c r="H63" s="103" t="s">
        <v>122</v>
      </c>
      <c r="I63" s="99">
        <v>1</v>
      </c>
      <c r="J63" s="182">
        <v>33</v>
      </c>
    </row>
    <row r="64" spans="1:10">
      <c r="A64" s="101">
        <v>2</v>
      </c>
      <c r="B64" s="102" t="s">
        <v>91</v>
      </c>
      <c r="C64" s="180" t="s">
        <v>23</v>
      </c>
      <c r="D64" s="103" t="s">
        <v>148</v>
      </c>
      <c r="E64" s="103">
        <v>4</v>
      </c>
      <c r="F64" s="103">
        <v>1975</v>
      </c>
      <c r="G64" s="104">
        <v>2.8715277777777781E-2</v>
      </c>
      <c r="H64" s="103" t="s">
        <v>149</v>
      </c>
      <c r="I64" s="99">
        <v>2</v>
      </c>
      <c r="J64" s="179">
        <v>31</v>
      </c>
    </row>
    <row r="65" spans="1:10">
      <c r="A65" s="101">
        <v>3</v>
      </c>
      <c r="B65" s="102" t="s">
        <v>92</v>
      </c>
      <c r="C65" s="174" t="s">
        <v>21</v>
      </c>
      <c r="D65" s="103"/>
      <c r="E65" s="103">
        <v>25</v>
      </c>
      <c r="F65" s="103">
        <v>1993</v>
      </c>
      <c r="G65" s="104">
        <v>2.9212962962962965E-2</v>
      </c>
      <c r="H65" s="103" t="s">
        <v>150</v>
      </c>
      <c r="I65" s="99">
        <v>3</v>
      </c>
      <c r="J65" s="173">
        <v>29</v>
      </c>
    </row>
    <row r="66" spans="1:10">
      <c r="A66" s="101">
        <v>4</v>
      </c>
      <c r="B66" s="102" t="s">
        <v>93</v>
      </c>
      <c r="C66" s="103" t="s">
        <v>151</v>
      </c>
      <c r="D66" s="103" t="s">
        <v>132</v>
      </c>
      <c r="E66" s="103">
        <v>1</v>
      </c>
      <c r="F66" s="103">
        <v>2001</v>
      </c>
      <c r="G66" s="104">
        <v>3.0567129629629628E-2</v>
      </c>
      <c r="H66" s="103" t="s">
        <v>152</v>
      </c>
      <c r="I66" s="99" t="s">
        <v>70</v>
      </c>
      <c r="J66" s="114" t="s">
        <v>166</v>
      </c>
    </row>
    <row r="67" spans="1:10">
      <c r="A67" s="101">
        <v>5</v>
      </c>
      <c r="B67" s="102" t="s">
        <v>94</v>
      </c>
      <c r="C67" s="103" t="s">
        <v>32</v>
      </c>
      <c r="D67" s="103" t="s">
        <v>148</v>
      </c>
      <c r="E67" s="103">
        <v>22</v>
      </c>
      <c r="F67" s="103">
        <v>1997</v>
      </c>
      <c r="G67" s="104">
        <v>3.3993055555555561E-2</v>
      </c>
      <c r="H67" s="103" t="s">
        <v>125</v>
      </c>
      <c r="I67" s="99">
        <v>4</v>
      </c>
      <c r="J67" s="114" t="s">
        <v>166</v>
      </c>
    </row>
    <row r="68" spans="1:10">
      <c r="A68" s="101">
        <v>6</v>
      </c>
      <c r="B68" s="102" t="s">
        <v>95</v>
      </c>
      <c r="C68" s="171" t="s">
        <v>19</v>
      </c>
      <c r="D68" s="103" t="s">
        <v>42</v>
      </c>
      <c r="E68" s="103">
        <v>29</v>
      </c>
      <c r="F68" s="103">
        <v>1987</v>
      </c>
      <c r="G68" s="104">
        <v>3.5416666666666666E-2</v>
      </c>
      <c r="H68" s="103" t="s">
        <v>153</v>
      </c>
      <c r="I68" s="99">
        <v>5</v>
      </c>
      <c r="J68" s="172">
        <v>27</v>
      </c>
    </row>
    <row r="69" spans="1:10">
      <c r="A69" s="101">
        <v>7</v>
      </c>
      <c r="B69" s="102" t="s">
        <v>96</v>
      </c>
      <c r="C69" s="103" t="s">
        <v>32</v>
      </c>
      <c r="D69" s="103" t="s">
        <v>44</v>
      </c>
      <c r="E69" s="103">
        <v>20</v>
      </c>
      <c r="F69" s="103">
        <v>2000</v>
      </c>
      <c r="G69" s="104">
        <v>3.5752314814814813E-2</v>
      </c>
      <c r="H69" s="103" t="s">
        <v>154</v>
      </c>
      <c r="I69" s="99">
        <v>6</v>
      </c>
      <c r="J69" s="114" t="s">
        <v>166</v>
      </c>
    </row>
    <row r="70" spans="1:10" ht="26">
      <c r="A70" s="101">
        <v>8</v>
      </c>
      <c r="B70" s="102" t="s">
        <v>97</v>
      </c>
      <c r="C70" s="183" t="s">
        <v>26</v>
      </c>
      <c r="D70" s="103"/>
      <c r="E70" s="103">
        <v>28</v>
      </c>
      <c r="F70" s="103">
        <v>1988</v>
      </c>
      <c r="G70" s="104">
        <v>3.6215277777777777E-2</v>
      </c>
      <c r="H70" s="103" t="s">
        <v>155</v>
      </c>
      <c r="I70" s="99">
        <v>7</v>
      </c>
      <c r="J70" s="184">
        <v>26</v>
      </c>
    </row>
    <row r="71" spans="1:10">
      <c r="A71" s="101">
        <v>9</v>
      </c>
      <c r="B71" s="102" t="s">
        <v>98</v>
      </c>
      <c r="C71" s="181" t="s">
        <v>22</v>
      </c>
      <c r="D71" s="103" t="s">
        <v>132</v>
      </c>
      <c r="E71" s="103">
        <v>31</v>
      </c>
      <c r="F71" s="103">
        <v>1987</v>
      </c>
      <c r="G71" s="104">
        <v>3.6550925925925924E-2</v>
      </c>
      <c r="H71" s="103" t="s">
        <v>156</v>
      </c>
      <c r="I71" s="99">
        <v>8</v>
      </c>
      <c r="J71" s="182">
        <v>25</v>
      </c>
    </row>
    <row r="72" spans="1:10" ht="26">
      <c r="A72" s="101">
        <v>10</v>
      </c>
      <c r="B72" s="102" t="s">
        <v>99</v>
      </c>
      <c r="C72" s="183" t="s">
        <v>26</v>
      </c>
      <c r="D72" s="103" t="s">
        <v>42</v>
      </c>
      <c r="E72" s="103">
        <v>30</v>
      </c>
      <c r="F72" s="103">
        <v>1991</v>
      </c>
      <c r="G72" s="104">
        <v>3.6562499999999998E-2</v>
      </c>
      <c r="H72" s="103" t="s">
        <v>157</v>
      </c>
      <c r="I72" s="99">
        <v>9</v>
      </c>
      <c r="J72" s="184">
        <v>24</v>
      </c>
    </row>
    <row r="73" spans="1:10">
      <c r="A73" s="101">
        <v>11</v>
      </c>
      <c r="B73" s="102" t="s">
        <v>100</v>
      </c>
      <c r="C73" s="185" t="s">
        <v>133</v>
      </c>
      <c r="D73" s="103" t="s">
        <v>42</v>
      </c>
      <c r="E73" s="103">
        <v>2</v>
      </c>
      <c r="F73" s="103">
        <v>1985</v>
      </c>
      <c r="G73" s="104">
        <v>3.6828703703703704E-2</v>
      </c>
      <c r="H73" s="103" t="s">
        <v>158</v>
      </c>
      <c r="I73" s="99">
        <v>10</v>
      </c>
      <c r="J73" s="186">
        <v>23</v>
      </c>
    </row>
    <row r="74" spans="1:10">
      <c r="A74" s="101">
        <v>12</v>
      </c>
      <c r="B74" s="102" t="s">
        <v>101</v>
      </c>
      <c r="C74" s="174" t="s">
        <v>21</v>
      </c>
      <c r="D74" s="103" t="s">
        <v>42</v>
      </c>
      <c r="E74" s="103">
        <v>24</v>
      </c>
      <c r="F74" s="103">
        <v>1989</v>
      </c>
      <c r="G74" s="104">
        <v>3.6863425925925931E-2</v>
      </c>
      <c r="H74" s="103" t="s">
        <v>159</v>
      </c>
      <c r="I74" s="99">
        <v>11</v>
      </c>
      <c r="J74" s="173">
        <v>22</v>
      </c>
    </row>
    <row r="75" spans="1:10">
      <c r="A75" s="101">
        <v>13</v>
      </c>
      <c r="B75" s="102" t="s">
        <v>102</v>
      </c>
      <c r="C75" s="103" t="s">
        <v>21</v>
      </c>
      <c r="D75" s="103" t="s">
        <v>43</v>
      </c>
      <c r="E75" s="103">
        <v>19</v>
      </c>
      <c r="F75" s="103">
        <v>1987</v>
      </c>
      <c r="G75" s="104">
        <v>3.7326388888888888E-2</v>
      </c>
      <c r="H75" s="103" t="s">
        <v>160</v>
      </c>
      <c r="I75" s="99">
        <v>12</v>
      </c>
      <c r="J75" s="114">
        <v>21</v>
      </c>
    </row>
    <row r="76" spans="1:10">
      <c r="A76" s="101">
        <v>14</v>
      </c>
      <c r="B76" s="102" t="s">
        <v>103</v>
      </c>
      <c r="C76" s="168" t="s">
        <v>16</v>
      </c>
      <c r="D76" s="103"/>
      <c r="E76" s="103">
        <v>12</v>
      </c>
      <c r="F76" s="103">
        <v>1997</v>
      </c>
      <c r="G76" s="104">
        <v>4.929398148148148E-2</v>
      </c>
      <c r="H76" s="103" t="s">
        <v>161</v>
      </c>
      <c r="I76" s="99">
        <v>13</v>
      </c>
      <c r="J76" s="170">
        <v>20</v>
      </c>
    </row>
    <row r="77" spans="1:10">
      <c r="A77" s="101">
        <v>15</v>
      </c>
      <c r="B77" s="102" t="s">
        <v>104</v>
      </c>
      <c r="C77" s="168" t="s">
        <v>16</v>
      </c>
      <c r="D77" s="103"/>
      <c r="E77" s="103">
        <v>13</v>
      </c>
      <c r="F77" s="103">
        <v>2002</v>
      </c>
      <c r="G77" s="104">
        <v>5.0428240740740739E-2</v>
      </c>
      <c r="H77" s="103" t="s">
        <v>162</v>
      </c>
      <c r="I77" s="99">
        <v>14</v>
      </c>
      <c r="J77" s="170">
        <v>19</v>
      </c>
    </row>
    <row r="78" spans="1:10">
      <c r="A78" s="101">
        <v>16</v>
      </c>
      <c r="B78" s="102" t="s">
        <v>105</v>
      </c>
      <c r="C78" s="180" t="s">
        <v>23</v>
      </c>
      <c r="D78" s="103"/>
      <c r="E78" s="103">
        <v>6</v>
      </c>
      <c r="F78" s="103">
        <v>1984</v>
      </c>
      <c r="G78" s="104">
        <v>5.0439814814814819E-2</v>
      </c>
      <c r="H78" s="103" t="s">
        <v>163</v>
      </c>
      <c r="I78" s="99">
        <v>15</v>
      </c>
      <c r="J78" s="179">
        <v>18</v>
      </c>
    </row>
    <row r="79" spans="1:10">
      <c r="A79" s="101">
        <v>17</v>
      </c>
      <c r="B79" s="102" t="s">
        <v>106</v>
      </c>
      <c r="C79" s="103" t="s">
        <v>23</v>
      </c>
      <c r="D79" s="103"/>
      <c r="E79" s="103">
        <v>9</v>
      </c>
      <c r="F79" s="103">
        <v>1984</v>
      </c>
      <c r="G79" s="104">
        <v>6.7407407407407416E-2</v>
      </c>
      <c r="H79" s="103" t="s">
        <v>164</v>
      </c>
      <c r="I79" s="99">
        <v>16</v>
      </c>
      <c r="J79" s="114">
        <v>17</v>
      </c>
    </row>
    <row r="80" spans="1:10">
      <c r="A80" s="101">
        <v>18</v>
      </c>
      <c r="B80" s="102" t="s">
        <v>107</v>
      </c>
      <c r="C80" s="103" t="s">
        <v>16</v>
      </c>
      <c r="D80" s="103" t="s">
        <v>42</v>
      </c>
      <c r="E80" s="103">
        <v>18</v>
      </c>
      <c r="F80" s="103">
        <v>1971</v>
      </c>
      <c r="G80" s="104">
        <v>6.7812499999999998E-2</v>
      </c>
      <c r="H80" s="103" t="s">
        <v>165</v>
      </c>
      <c r="I80" s="99">
        <v>17</v>
      </c>
      <c r="J80" s="114">
        <v>16</v>
      </c>
    </row>
    <row r="81" spans="1:10">
      <c r="A81" s="101">
        <v>19</v>
      </c>
      <c r="B81" s="102" t="s">
        <v>108</v>
      </c>
      <c r="C81" s="103" t="s">
        <v>23</v>
      </c>
      <c r="D81" s="103"/>
      <c r="E81" s="103">
        <v>11</v>
      </c>
      <c r="F81" s="103">
        <v>1986</v>
      </c>
      <c r="G81" s="103" t="s">
        <v>143</v>
      </c>
      <c r="H81" s="103"/>
      <c r="I81" s="99"/>
      <c r="J81" s="114"/>
    </row>
    <row r="82" spans="1:10" ht="26">
      <c r="A82" s="101">
        <v>20</v>
      </c>
      <c r="B82" s="102" t="s">
        <v>109</v>
      </c>
      <c r="C82" s="103" t="s">
        <v>142</v>
      </c>
      <c r="D82" s="103"/>
      <c r="E82" s="103">
        <v>8</v>
      </c>
      <c r="F82" s="103">
        <v>1986</v>
      </c>
      <c r="G82" s="103" t="s">
        <v>141</v>
      </c>
      <c r="H82" s="103"/>
      <c r="I82" s="99"/>
      <c r="J82" s="114"/>
    </row>
    <row r="83" spans="1:10">
      <c r="A83" s="101">
        <v>21</v>
      </c>
      <c r="B83" s="102" t="s">
        <v>110</v>
      </c>
      <c r="C83" s="103" t="s">
        <v>16</v>
      </c>
      <c r="D83" s="103" t="s">
        <v>42</v>
      </c>
      <c r="E83" s="103">
        <v>26</v>
      </c>
      <c r="F83" s="103">
        <v>1993</v>
      </c>
      <c r="G83" s="103" t="s">
        <v>141</v>
      </c>
      <c r="H83" s="103"/>
      <c r="I83" s="99"/>
      <c r="J83" s="114"/>
    </row>
    <row r="84" spans="1:10" ht="26">
      <c r="A84" s="101">
        <v>22</v>
      </c>
      <c r="B84" s="102" t="s">
        <v>111</v>
      </c>
      <c r="C84" s="103" t="s">
        <v>142</v>
      </c>
      <c r="D84" s="103"/>
      <c r="E84" s="103">
        <v>5</v>
      </c>
      <c r="F84" s="103">
        <v>1985</v>
      </c>
      <c r="G84" s="103" t="s">
        <v>141</v>
      </c>
      <c r="H84" s="103"/>
      <c r="I84" s="99"/>
      <c r="J84" s="114"/>
    </row>
    <row r="85" spans="1:10">
      <c r="A85" s="101">
        <v>23</v>
      </c>
      <c r="B85" s="102" t="s">
        <v>112</v>
      </c>
      <c r="C85" s="103" t="s">
        <v>19</v>
      </c>
      <c r="D85" s="103"/>
      <c r="E85" s="103">
        <v>27</v>
      </c>
      <c r="F85" s="103">
        <v>1984</v>
      </c>
      <c r="G85" s="103" t="s">
        <v>143</v>
      </c>
      <c r="H85" s="103"/>
      <c r="I85" s="99"/>
      <c r="J85" s="114"/>
    </row>
    <row r="86" spans="1:10">
      <c r="A86" s="101">
        <v>24</v>
      </c>
      <c r="B86" s="102" t="s">
        <v>113</v>
      </c>
      <c r="C86" s="103" t="s">
        <v>19</v>
      </c>
      <c r="D86" s="103"/>
      <c r="E86" s="103">
        <v>14</v>
      </c>
      <c r="F86" s="103">
        <v>1985</v>
      </c>
      <c r="G86" s="103" t="s">
        <v>141</v>
      </c>
      <c r="H86" s="103"/>
      <c r="I86" s="99"/>
      <c r="J86" s="114"/>
    </row>
    <row r="87" spans="1:10">
      <c r="A87" s="101">
        <v>25</v>
      </c>
      <c r="B87" s="102" t="s">
        <v>114</v>
      </c>
      <c r="C87" s="103" t="s">
        <v>19</v>
      </c>
      <c r="D87" s="103" t="s">
        <v>42</v>
      </c>
      <c r="E87" s="103">
        <v>3</v>
      </c>
      <c r="F87" s="103">
        <v>1984</v>
      </c>
      <c r="G87" s="103" t="s">
        <v>141</v>
      </c>
      <c r="H87" s="103"/>
      <c r="I87" s="99"/>
      <c r="J87" s="114"/>
    </row>
    <row r="88" spans="1:10" ht="15" thickBot="1">
      <c r="A88" s="105">
        <v>26</v>
      </c>
      <c r="B88" s="106" t="s">
        <v>115</v>
      </c>
      <c r="C88" s="107" t="s">
        <v>129</v>
      </c>
      <c r="D88" s="107"/>
      <c r="E88" s="107">
        <v>15</v>
      </c>
      <c r="F88" s="107">
        <v>1976</v>
      </c>
      <c r="G88" s="107" t="s">
        <v>141</v>
      </c>
      <c r="H88" s="107"/>
      <c r="I88" s="100"/>
      <c r="J88" s="115"/>
    </row>
    <row r="89" spans="1:10">
      <c r="A89" s="75"/>
      <c r="B89" s="75"/>
      <c r="C89" s="94"/>
      <c r="D89" s="94"/>
      <c r="E89" s="94"/>
      <c r="F89" s="94"/>
      <c r="G89" s="94"/>
      <c r="H89" s="94"/>
      <c r="I89" s="94"/>
    </row>
  </sheetData>
  <mergeCells count="10">
    <mergeCell ref="A22:D22"/>
    <mergeCell ref="G9:H10"/>
    <mergeCell ref="A1:H1"/>
    <mergeCell ref="A2:H2"/>
    <mergeCell ref="A3:H3"/>
    <mergeCell ref="A4:H4"/>
    <mergeCell ref="A7:H7"/>
    <mergeCell ref="A9:A11"/>
    <mergeCell ref="B9:B11"/>
    <mergeCell ref="C9:F10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7" zoomScale="73" workbookViewId="0">
      <selection activeCell="J97" sqref="J97"/>
    </sheetView>
  </sheetViews>
  <sheetFormatPr defaultRowHeight="14.5"/>
  <cols>
    <col min="2" max="2" width="18.453125" customWidth="1"/>
    <col min="3" max="3" width="19.08984375" customWidth="1"/>
    <col min="5" max="5" width="10.26953125" customWidth="1"/>
  </cols>
  <sheetData>
    <row r="1" spans="1:9">
      <c r="A1" s="323" t="s">
        <v>1</v>
      </c>
      <c r="B1" s="323"/>
      <c r="C1" s="323"/>
      <c r="D1" s="323"/>
      <c r="E1" s="323"/>
      <c r="F1" s="323"/>
      <c r="G1" s="323"/>
      <c r="H1" s="323"/>
      <c r="I1" s="75"/>
    </row>
    <row r="2" spans="1:9">
      <c r="A2" s="324"/>
      <c r="B2" s="324"/>
      <c r="C2" s="324"/>
      <c r="D2" s="324"/>
      <c r="E2" s="324"/>
      <c r="F2" s="324"/>
      <c r="G2" s="324"/>
      <c r="H2" s="324"/>
      <c r="I2" s="75"/>
    </row>
    <row r="3" spans="1:9" ht="15.5">
      <c r="A3" s="322" t="s">
        <v>9</v>
      </c>
      <c r="B3" s="322"/>
      <c r="C3" s="322"/>
      <c r="D3" s="322"/>
      <c r="E3" s="322"/>
      <c r="F3" s="322"/>
      <c r="G3" s="322"/>
      <c r="H3" s="322"/>
      <c r="I3" s="75"/>
    </row>
    <row r="4" spans="1:9" ht="15.5">
      <c r="A4" s="322" t="s">
        <v>28</v>
      </c>
      <c r="B4" s="322"/>
      <c r="C4" s="322"/>
      <c r="D4" s="322"/>
      <c r="E4" s="322"/>
      <c r="F4" s="322"/>
      <c r="G4" s="322"/>
      <c r="H4" s="322"/>
      <c r="I4" s="75"/>
    </row>
    <row r="5" spans="1:9" ht="15.5">
      <c r="A5" s="118"/>
      <c r="B5" s="118"/>
      <c r="C5" s="118"/>
      <c r="D5" s="118"/>
      <c r="E5" s="118"/>
      <c r="F5" s="118"/>
      <c r="G5" s="118"/>
      <c r="H5" s="188"/>
      <c r="I5" s="75"/>
    </row>
    <row r="6" spans="1:9" ht="15.5">
      <c r="A6" s="1" t="s">
        <v>36</v>
      </c>
      <c r="B6" s="1"/>
      <c r="C6" s="1"/>
      <c r="D6" s="1"/>
      <c r="E6" s="1"/>
      <c r="F6" s="14"/>
      <c r="G6" s="75"/>
      <c r="H6" s="14" t="s">
        <v>170</v>
      </c>
      <c r="I6" s="75"/>
    </row>
    <row r="7" spans="1:9" ht="18">
      <c r="A7" s="331" t="s">
        <v>171</v>
      </c>
      <c r="B7" s="331"/>
      <c r="C7" s="331"/>
      <c r="D7" s="331"/>
      <c r="E7" s="331"/>
      <c r="F7" s="331"/>
      <c r="G7" s="331"/>
      <c r="H7" s="331"/>
      <c r="I7" s="75"/>
    </row>
    <row r="8" spans="1:9" ht="15" thickBot="1">
      <c r="A8" s="8"/>
      <c r="B8" s="9"/>
      <c r="C8" s="9"/>
      <c r="D8" s="9"/>
      <c r="E8" s="9"/>
      <c r="F8" s="10"/>
      <c r="G8" s="10"/>
      <c r="H8" s="189"/>
      <c r="I8" s="75"/>
    </row>
    <row r="9" spans="1:9">
      <c r="A9" s="332" t="s">
        <v>4</v>
      </c>
      <c r="B9" s="332" t="s">
        <v>5</v>
      </c>
      <c r="C9" s="336" t="s">
        <v>38</v>
      </c>
      <c r="D9" s="337"/>
      <c r="E9" s="337"/>
      <c r="F9" s="338"/>
      <c r="G9" s="357" t="s">
        <v>6</v>
      </c>
      <c r="H9" s="345" t="s">
        <v>0</v>
      </c>
      <c r="I9" s="75"/>
    </row>
    <row r="10" spans="1:9">
      <c r="A10" s="333"/>
      <c r="B10" s="333"/>
      <c r="C10" s="339"/>
      <c r="D10" s="340"/>
      <c r="E10" s="340"/>
      <c r="F10" s="341"/>
      <c r="G10" s="358"/>
      <c r="H10" s="346"/>
      <c r="I10" s="75"/>
    </row>
    <row r="11" spans="1:9" ht="18" thickBot="1">
      <c r="A11" s="335"/>
      <c r="B11" s="335"/>
      <c r="C11" s="47" t="s">
        <v>7</v>
      </c>
      <c r="D11" s="48" t="s">
        <v>8</v>
      </c>
      <c r="E11" s="48" t="s">
        <v>24</v>
      </c>
      <c r="F11" s="58" t="s">
        <v>25</v>
      </c>
      <c r="G11" s="359"/>
      <c r="H11" s="347"/>
      <c r="I11" s="75"/>
    </row>
    <row r="12" spans="1:9" ht="17.5">
      <c r="A12" s="119">
        <v>1</v>
      </c>
      <c r="B12" s="129" t="s">
        <v>19</v>
      </c>
      <c r="C12" s="190">
        <f>33*2</f>
        <v>66</v>
      </c>
      <c r="D12" s="191">
        <f t="shared" ref="D12:F12" si="0">33*2</f>
        <v>66</v>
      </c>
      <c r="E12" s="191">
        <f t="shared" si="0"/>
        <v>66</v>
      </c>
      <c r="F12" s="192">
        <f t="shared" si="0"/>
        <v>66</v>
      </c>
      <c r="G12" s="193">
        <v>264</v>
      </c>
      <c r="H12" s="194">
        <v>1</v>
      </c>
      <c r="I12" s="75"/>
    </row>
    <row r="13" spans="1:9" ht="17.5">
      <c r="A13" s="30">
        <v>2</v>
      </c>
      <c r="B13" s="195" t="s">
        <v>16</v>
      </c>
      <c r="C13" s="196">
        <f>17+14</f>
        <v>31</v>
      </c>
      <c r="D13" s="197">
        <f>25+23</f>
        <v>48</v>
      </c>
      <c r="E13" s="197">
        <f>33+31</f>
        <v>64</v>
      </c>
      <c r="F13" s="198">
        <f>27+26</f>
        <v>53</v>
      </c>
      <c r="G13" s="199">
        <f t="shared" ref="G13:G24" si="1">SUM(C13:F13)</f>
        <v>196</v>
      </c>
      <c r="H13" s="200">
        <v>2</v>
      </c>
      <c r="I13" s="75"/>
    </row>
    <row r="14" spans="1:9" ht="17.5">
      <c r="A14" s="120">
        <v>3</v>
      </c>
      <c r="B14" s="201" t="s">
        <v>26</v>
      </c>
      <c r="C14" s="202">
        <f>27+12</f>
        <v>39</v>
      </c>
      <c r="D14" s="203">
        <f>31+27</f>
        <v>58</v>
      </c>
      <c r="E14" s="203">
        <v>29</v>
      </c>
      <c r="F14" s="204">
        <f>21</f>
        <v>21</v>
      </c>
      <c r="G14" s="205">
        <f t="shared" si="1"/>
        <v>147</v>
      </c>
      <c r="H14" s="206">
        <v>3</v>
      </c>
      <c r="I14" s="75"/>
    </row>
    <row r="15" spans="1:9" ht="17.5">
      <c r="A15" s="30">
        <v>4</v>
      </c>
      <c r="B15" s="207" t="s">
        <v>22</v>
      </c>
      <c r="C15" s="208">
        <f>31+25</f>
        <v>56</v>
      </c>
      <c r="D15" s="209">
        <v>24</v>
      </c>
      <c r="E15" s="210"/>
      <c r="F15" s="211"/>
      <c r="G15" s="212">
        <f t="shared" si="1"/>
        <v>80</v>
      </c>
      <c r="H15" s="213">
        <v>4</v>
      </c>
      <c r="I15" s="75"/>
    </row>
    <row r="16" spans="1:9" ht="17.5">
      <c r="A16" s="120">
        <v>5</v>
      </c>
      <c r="B16" s="214" t="s">
        <v>23</v>
      </c>
      <c r="C16" s="215">
        <f>29+16</f>
        <v>45</v>
      </c>
      <c r="D16" s="216"/>
      <c r="E16" s="216"/>
      <c r="F16" s="217">
        <v>33</v>
      </c>
      <c r="G16" s="218">
        <f t="shared" si="1"/>
        <v>78</v>
      </c>
      <c r="H16" s="219">
        <v>5</v>
      </c>
      <c r="I16" s="75"/>
    </row>
    <row r="17" spans="1:9" ht="17.5">
      <c r="A17" s="30">
        <v>6</v>
      </c>
      <c r="B17" s="220" t="s">
        <v>34</v>
      </c>
      <c r="C17" s="221">
        <f>29+22</f>
        <v>51</v>
      </c>
      <c r="D17" s="222"/>
      <c r="E17" s="222"/>
      <c r="F17" s="223">
        <v>22</v>
      </c>
      <c r="G17" s="224">
        <f t="shared" si="1"/>
        <v>73</v>
      </c>
      <c r="H17" s="225">
        <v>6</v>
      </c>
      <c r="I17" s="75"/>
    </row>
    <row r="18" spans="1:9" ht="17.5">
      <c r="A18" s="120">
        <v>7</v>
      </c>
      <c r="B18" s="226" t="s">
        <v>27</v>
      </c>
      <c r="C18" s="227">
        <f>33+26</f>
        <v>59</v>
      </c>
      <c r="D18" s="228"/>
      <c r="E18" s="228"/>
      <c r="F18" s="229"/>
      <c r="G18" s="230">
        <f t="shared" si="1"/>
        <v>59</v>
      </c>
      <c r="H18" s="231">
        <v>7</v>
      </c>
      <c r="I18" s="75"/>
    </row>
    <row r="19" spans="1:9" ht="17.5">
      <c r="A19" s="30">
        <v>8</v>
      </c>
      <c r="B19" s="232" t="s">
        <v>32</v>
      </c>
      <c r="C19" s="233">
        <v>23</v>
      </c>
      <c r="D19" s="234">
        <v>33</v>
      </c>
      <c r="E19" s="234"/>
      <c r="F19" s="235"/>
      <c r="G19" s="236">
        <f t="shared" si="1"/>
        <v>56</v>
      </c>
      <c r="H19" s="237">
        <v>8</v>
      </c>
      <c r="I19" s="75"/>
    </row>
    <row r="20" spans="1:9" ht="17.5">
      <c r="A20" s="120">
        <v>9</v>
      </c>
      <c r="B20" s="238" t="s">
        <v>17</v>
      </c>
      <c r="C20" s="239">
        <v>20</v>
      </c>
      <c r="D20" s="240"/>
      <c r="E20" s="240"/>
      <c r="F20" s="241">
        <v>31</v>
      </c>
      <c r="G20" s="242">
        <f t="shared" si="1"/>
        <v>51</v>
      </c>
      <c r="H20" s="243">
        <v>9</v>
      </c>
      <c r="I20" s="75"/>
    </row>
    <row r="21" spans="1:9" ht="17.5">
      <c r="A21" s="30">
        <v>10</v>
      </c>
      <c r="B21" s="244" t="s">
        <v>21</v>
      </c>
      <c r="C21" s="245">
        <f>24+21</f>
        <v>45</v>
      </c>
      <c r="D21" s="246"/>
      <c r="E21" s="246"/>
      <c r="F21" s="247"/>
      <c r="G21" s="248">
        <f t="shared" si="1"/>
        <v>45</v>
      </c>
      <c r="H21" s="249">
        <v>10</v>
      </c>
      <c r="I21" s="75"/>
    </row>
    <row r="22" spans="1:9" ht="17.5">
      <c r="A22" s="120">
        <v>11</v>
      </c>
      <c r="B22" s="250" t="s">
        <v>33</v>
      </c>
      <c r="C22" s="251"/>
      <c r="D22" s="252"/>
      <c r="E22" s="252"/>
      <c r="F22" s="253">
        <v>29</v>
      </c>
      <c r="G22" s="254">
        <f>SUM(C22:F22)</f>
        <v>29</v>
      </c>
      <c r="H22" s="255">
        <v>11</v>
      </c>
      <c r="I22" s="75"/>
    </row>
    <row r="23" spans="1:9" ht="17.5">
      <c r="A23" s="30">
        <v>12</v>
      </c>
      <c r="B23" s="256" t="s">
        <v>35</v>
      </c>
      <c r="C23" s="257"/>
      <c r="D23" s="258"/>
      <c r="E23" s="258">
        <v>24</v>
      </c>
      <c r="F23" s="259"/>
      <c r="G23" s="260">
        <f t="shared" si="1"/>
        <v>24</v>
      </c>
      <c r="H23" s="261">
        <v>12</v>
      </c>
      <c r="I23" s="75"/>
    </row>
    <row r="24" spans="1:9" ht="17.5">
      <c r="A24" s="120">
        <v>13</v>
      </c>
      <c r="B24" s="262" t="s">
        <v>18</v>
      </c>
      <c r="C24" s="263"/>
      <c r="D24" s="264"/>
      <c r="E24" s="265"/>
      <c r="F24" s="266">
        <v>24</v>
      </c>
      <c r="G24" s="267">
        <f t="shared" si="1"/>
        <v>24</v>
      </c>
      <c r="H24" s="268">
        <v>12</v>
      </c>
      <c r="I24" s="75"/>
    </row>
    <row r="25" spans="1:9" ht="18" thickBot="1">
      <c r="A25" s="269">
        <v>14</v>
      </c>
      <c r="B25" s="270" t="s">
        <v>20</v>
      </c>
      <c r="C25" s="271">
        <v>19</v>
      </c>
      <c r="D25" s="272"/>
      <c r="E25" s="272"/>
      <c r="F25" s="273"/>
      <c r="G25" s="274">
        <f>SUM(C25:F25)</f>
        <v>19</v>
      </c>
      <c r="H25" s="275">
        <v>13</v>
      </c>
      <c r="I25" s="75"/>
    </row>
    <row r="26" spans="1:9">
      <c r="A26" s="5"/>
      <c r="B26" s="7"/>
      <c r="C26" s="6"/>
      <c r="D26" s="6"/>
      <c r="E26" s="6"/>
      <c r="F26" s="6"/>
      <c r="G26" s="6"/>
      <c r="H26" s="276"/>
      <c r="I26" s="75"/>
    </row>
    <row r="27" spans="1:9" ht="17.5">
      <c r="A27" s="5"/>
      <c r="B27" s="21"/>
      <c r="C27" s="6"/>
      <c r="D27" s="6"/>
      <c r="E27" s="6"/>
      <c r="F27" s="6"/>
      <c r="G27" s="6"/>
      <c r="H27" s="276"/>
      <c r="I27" s="75"/>
    </row>
    <row r="28" spans="1:9">
      <c r="A28" s="277"/>
      <c r="B28" s="277"/>
      <c r="C28" s="355" t="s">
        <v>172</v>
      </c>
      <c r="D28" s="355"/>
      <c r="E28" s="355"/>
      <c r="F28" s="277"/>
      <c r="G28" s="277"/>
      <c r="H28" s="276"/>
      <c r="I28" s="75"/>
    </row>
    <row r="29" spans="1:9">
      <c r="A29" s="277"/>
      <c r="B29" s="277"/>
      <c r="C29" s="356" t="s">
        <v>173</v>
      </c>
      <c r="D29" s="356"/>
      <c r="E29" s="356"/>
      <c r="F29" s="356"/>
      <c r="G29" s="356"/>
      <c r="H29" s="276"/>
      <c r="I29" s="75"/>
    </row>
    <row r="30" spans="1:9">
      <c r="A30" s="277"/>
      <c r="B30" s="277"/>
      <c r="C30" s="278"/>
      <c r="D30" s="278"/>
      <c r="E30" s="278"/>
      <c r="F30" s="278"/>
      <c r="G30" s="278"/>
      <c r="H30" s="279"/>
      <c r="I30" s="75"/>
    </row>
    <row r="31" spans="1:9" ht="15" thickBot="1">
      <c r="A31" s="280" t="s">
        <v>174</v>
      </c>
      <c r="B31" s="277"/>
      <c r="C31" s="277"/>
      <c r="D31" s="277"/>
      <c r="E31" s="280" t="s">
        <v>175</v>
      </c>
      <c r="F31" s="75"/>
      <c r="G31" s="277"/>
      <c r="H31" s="279"/>
      <c r="I31" s="75"/>
    </row>
    <row r="32" spans="1:9" ht="15" thickBot="1">
      <c r="A32" s="281" t="s">
        <v>4</v>
      </c>
      <c r="B32" s="282" t="s">
        <v>57</v>
      </c>
      <c r="C32" s="282" t="s">
        <v>116</v>
      </c>
      <c r="D32" s="282" t="s">
        <v>119</v>
      </c>
      <c r="E32" s="282" t="s">
        <v>176</v>
      </c>
      <c r="F32" s="282" t="s">
        <v>120</v>
      </c>
      <c r="G32" s="283" t="s">
        <v>0</v>
      </c>
      <c r="H32" s="284" t="s">
        <v>40</v>
      </c>
      <c r="I32" s="75"/>
    </row>
    <row r="33" spans="1:9">
      <c r="A33" s="101">
        <v>1</v>
      </c>
      <c r="B33" s="102" t="s">
        <v>177</v>
      </c>
      <c r="C33" s="285" t="s">
        <v>16</v>
      </c>
      <c r="D33" s="103">
        <v>1977</v>
      </c>
      <c r="E33" s="103" t="s">
        <v>42</v>
      </c>
      <c r="F33" s="104">
        <v>1.4027777777777778E-2</v>
      </c>
      <c r="G33" s="99">
        <v>1</v>
      </c>
      <c r="H33" s="286">
        <v>33</v>
      </c>
      <c r="I33" s="75"/>
    </row>
    <row r="34" spans="1:9">
      <c r="A34" s="101">
        <v>2</v>
      </c>
      <c r="B34" s="102" t="s">
        <v>107</v>
      </c>
      <c r="C34" s="285" t="s">
        <v>16</v>
      </c>
      <c r="D34" s="103">
        <v>1971</v>
      </c>
      <c r="E34" s="103" t="s">
        <v>42</v>
      </c>
      <c r="F34" s="104">
        <v>1.638888888888889E-2</v>
      </c>
      <c r="G34" s="99">
        <v>2</v>
      </c>
      <c r="H34" s="286">
        <v>31</v>
      </c>
      <c r="I34" s="75"/>
    </row>
    <row r="35" spans="1:9" ht="26">
      <c r="A35" s="101">
        <v>3</v>
      </c>
      <c r="B35" s="102" t="s">
        <v>87</v>
      </c>
      <c r="C35" s="287" t="s">
        <v>26</v>
      </c>
      <c r="D35" s="103">
        <v>1979</v>
      </c>
      <c r="E35" s="103"/>
      <c r="F35" s="104">
        <v>1.6805555555555556E-2</v>
      </c>
      <c r="G35" s="99">
        <v>3</v>
      </c>
      <c r="H35" s="288">
        <v>29</v>
      </c>
      <c r="I35" s="75"/>
    </row>
    <row r="36" spans="1:9">
      <c r="A36" s="101">
        <v>4</v>
      </c>
      <c r="B36" s="102" t="s">
        <v>83</v>
      </c>
      <c r="C36" s="103" t="s">
        <v>16</v>
      </c>
      <c r="D36" s="103">
        <v>1969</v>
      </c>
      <c r="E36" s="103" t="s">
        <v>42</v>
      </c>
      <c r="F36" s="104">
        <v>1.8634259259259257E-2</v>
      </c>
      <c r="G36" s="99">
        <v>4</v>
      </c>
      <c r="H36" s="116">
        <v>27</v>
      </c>
      <c r="I36" s="75"/>
    </row>
    <row r="37" spans="1:9" ht="26">
      <c r="A37" s="101">
        <v>5</v>
      </c>
      <c r="B37" s="102" t="s">
        <v>178</v>
      </c>
      <c r="C37" s="103" t="s">
        <v>16</v>
      </c>
      <c r="D37" s="103">
        <v>1983</v>
      </c>
      <c r="E37" s="103"/>
      <c r="F37" s="104">
        <v>1.9444444444444445E-2</v>
      </c>
      <c r="G37" s="99">
        <v>5</v>
      </c>
      <c r="H37" s="116">
        <v>26</v>
      </c>
      <c r="I37" s="75"/>
    </row>
    <row r="38" spans="1:9">
      <c r="A38" s="101">
        <v>6</v>
      </c>
      <c r="B38" s="102" t="s">
        <v>179</v>
      </c>
      <c r="C38" s="103" t="s">
        <v>16</v>
      </c>
      <c r="D38" s="103">
        <v>1977</v>
      </c>
      <c r="E38" s="103"/>
      <c r="F38" s="104">
        <v>1.9490740740740743E-2</v>
      </c>
      <c r="G38" s="99">
        <v>6</v>
      </c>
      <c r="H38" s="116">
        <v>25</v>
      </c>
      <c r="I38" s="75"/>
    </row>
    <row r="39" spans="1:9">
      <c r="A39" s="101">
        <v>7</v>
      </c>
      <c r="B39" s="102" t="s">
        <v>180</v>
      </c>
      <c r="C39" s="289" t="s">
        <v>35</v>
      </c>
      <c r="D39" s="103">
        <v>1982</v>
      </c>
      <c r="E39" s="103" t="s">
        <v>42</v>
      </c>
      <c r="F39" s="104">
        <v>1.9641203703703706E-2</v>
      </c>
      <c r="G39" s="99">
        <v>7</v>
      </c>
      <c r="H39" s="290">
        <v>24</v>
      </c>
      <c r="I39" s="75"/>
    </row>
    <row r="40" spans="1:9">
      <c r="A40" s="101">
        <v>8</v>
      </c>
      <c r="B40" s="102" t="s">
        <v>181</v>
      </c>
      <c r="C40" s="103" t="s">
        <v>16</v>
      </c>
      <c r="D40" s="103">
        <v>1975</v>
      </c>
      <c r="E40" s="103"/>
      <c r="F40" s="104">
        <v>2.0949074074074075E-2</v>
      </c>
      <c r="G40" s="99">
        <v>8</v>
      </c>
      <c r="H40" s="116">
        <v>23</v>
      </c>
      <c r="I40" s="75"/>
    </row>
    <row r="41" spans="1:9" ht="15" thickBot="1">
      <c r="A41" s="105">
        <v>9</v>
      </c>
      <c r="B41" s="106" t="s">
        <v>85</v>
      </c>
      <c r="C41" s="107" t="s">
        <v>16</v>
      </c>
      <c r="D41" s="107">
        <v>1983</v>
      </c>
      <c r="E41" s="107"/>
      <c r="F41" s="108">
        <v>2.5868055555555557E-2</v>
      </c>
      <c r="G41" s="100">
        <v>9</v>
      </c>
      <c r="H41" s="117">
        <v>22</v>
      </c>
      <c r="I41" s="75"/>
    </row>
    <row r="42" spans="1:9">
      <c r="A42" s="75"/>
      <c r="B42" s="75"/>
      <c r="C42" s="75"/>
      <c r="D42" s="75"/>
      <c r="E42" s="75"/>
      <c r="F42" s="75"/>
      <c r="G42" s="75"/>
      <c r="H42" s="113"/>
      <c r="I42" s="75"/>
    </row>
    <row r="43" spans="1:9">
      <c r="A43" s="75"/>
      <c r="B43" s="75"/>
      <c r="C43" s="75"/>
      <c r="D43" s="75"/>
      <c r="E43" s="75"/>
      <c r="F43" s="75"/>
      <c r="G43" s="75"/>
      <c r="H43" s="113"/>
      <c r="I43" s="75"/>
    </row>
    <row r="44" spans="1:9" ht="15" thickBot="1">
      <c r="A44" s="280" t="s">
        <v>182</v>
      </c>
      <c r="B44" s="277"/>
      <c r="C44" s="277"/>
      <c r="D44" s="277"/>
      <c r="E44" s="280" t="s">
        <v>175</v>
      </c>
      <c r="F44" s="75"/>
      <c r="G44" s="277"/>
      <c r="H44" s="113"/>
      <c r="I44" s="75"/>
    </row>
    <row r="45" spans="1:9" ht="15" thickBot="1">
      <c r="A45" s="281" t="s">
        <v>4</v>
      </c>
      <c r="B45" s="282" t="s">
        <v>57</v>
      </c>
      <c r="C45" s="282" t="s">
        <v>116</v>
      </c>
      <c r="D45" s="282" t="s">
        <v>119</v>
      </c>
      <c r="E45" s="282" t="s">
        <v>176</v>
      </c>
      <c r="F45" s="282" t="s">
        <v>120</v>
      </c>
      <c r="G45" s="283" t="s">
        <v>0</v>
      </c>
      <c r="H45" s="284" t="s">
        <v>40</v>
      </c>
      <c r="I45" s="75"/>
    </row>
    <row r="46" spans="1:9">
      <c r="A46" s="291">
        <v>1</v>
      </c>
      <c r="B46" s="292" t="s">
        <v>183</v>
      </c>
      <c r="C46" s="293" t="s">
        <v>23</v>
      </c>
      <c r="D46" s="294">
        <v>1980</v>
      </c>
      <c r="E46" s="294"/>
      <c r="F46" s="295">
        <v>1.7638888888888888E-2</v>
      </c>
      <c r="G46" s="296">
        <v>1</v>
      </c>
      <c r="H46" s="297">
        <v>33</v>
      </c>
      <c r="I46" s="75"/>
    </row>
    <row r="47" spans="1:9">
      <c r="A47" s="101">
        <v>2</v>
      </c>
      <c r="B47" s="102" t="s">
        <v>184</v>
      </c>
      <c r="C47" s="185" t="s">
        <v>133</v>
      </c>
      <c r="D47" s="103">
        <v>1982</v>
      </c>
      <c r="E47" s="103"/>
      <c r="F47" s="104">
        <v>2.0486111111111111E-2</v>
      </c>
      <c r="G47" s="99">
        <v>2</v>
      </c>
      <c r="H47" s="298">
        <v>31</v>
      </c>
      <c r="I47" s="75"/>
    </row>
    <row r="48" spans="1:9">
      <c r="A48" s="101">
        <v>3</v>
      </c>
      <c r="B48" s="102" t="s">
        <v>185</v>
      </c>
      <c r="C48" s="299" t="s">
        <v>33</v>
      </c>
      <c r="D48" s="103">
        <v>1976</v>
      </c>
      <c r="E48" s="103"/>
      <c r="F48" s="104">
        <v>2.4097222222222225E-2</v>
      </c>
      <c r="G48" s="99">
        <v>3</v>
      </c>
      <c r="H48" s="300">
        <v>29</v>
      </c>
      <c r="I48" s="75"/>
    </row>
    <row r="49" spans="1:9">
      <c r="A49" s="101">
        <v>4</v>
      </c>
      <c r="B49" s="102" t="s">
        <v>63</v>
      </c>
      <c r="C49" s="285" t="s">
        <v>16</v>
      </c>
      <c r="D49" s="103">
        <v>1971</v>
      </c>
      <c r="E49" s="103"/>
      <c r="F49" s="104">
        <v>2.4120370370370372E-2</v>
      </c>
      <c r="G49" s="99">
        <v>4</v>
      </c>
      <c r="H49" s="286">
        <v>27</v>
      </c>
      <c r="I49" s="75"/>
    </row>
    <row r="50" spans="1:9">
      <c r="A50" s="101">
        <v>5</v>
      </c>
      <c r="B50" s="102" t="s">
        <v>64</v>
      </c>
      <c r="C50" s="285" t="s">
        <v>16</v>
      </c>
      <c r="D50" s="103">
        <v>1976</v>
      </c>
      <c r="E50" s="103"/>
      <c r="F50" s="104">
        <v>2.4826388888888887E-2</v>
      </c>
      <c r="G50" s="99">
        <v>5</v>
      </c>
      <c r="H50" s="286">
        <v>26</v>
      </c>
      <c r="I50" s="75"/>
    </row>
    <row r="51" spans="1:9">
      <c r="A51" s="101">
        <v>6</v>
      </c>
      <c r="B51" s="102" t="s">
        <v>62</v>
      </c>
      <c r="C51" s="103" t="s">
        <v>16</v>
      </c>
      <c r="D51" s="103">
        <v>1973</v>
      </c>
      <c r="E51" s="103"/>
      <c r="F51" s="104">
        <v>3.1469907407407412E-2</v>
      </c>
      <c r="G51" s="99">
        <v>6</v>
      </c>
      <c r="H51" s="116">
        <v>25</v>
      </c>
      <c r="I51" s="75"/>
    </row>
    <row r="52" spans="1:9">
      <c r="A52" s="101">
        <v>7</v>
      </c>
      <c r="B52" s="102" t="s">
        <v>186</v>
      </c>
      <c r="C52" s="301" t="s">
        <v>18</v>
      </c>
      <c r="D52" s="103">
        <v>1965</v>
      </c>
      <c r="E52" s="103"/>
      <c r="F52" s="104">
        <v>3.2199074074074074E-2</v>
      </c>
      <c r="G52" s="99">
        <v>7</v>
      </c>
      <c r="H52" s="302">
        <v>24</v>
      </c>
      <c r="I52" s="75"/>
    </row>
    <row r="53" spans="1:9">
      <c r="A53" s="101">
        <v>8</v>
      </c>
      <c r="B53" s="102" t="s">
        <v>60</v>
      </c>
      <c r="C53" s="103" t="s">
        <v>124</v>
      </c>
      <c r="D53" s="103">
        <v>1980</v>
      </c>
      <c r="E53" s="103"/>
      <c r="F53" s="104">
        <v>3.335648148148148E-2</v>
      </c>
      <c r="G53" s="99">
        <v>8</v>
      </c>
      <c r="H53" s="116">
        <v>23</v>
      </c>
      <c r="I53" s="75"/>
    </row>
    <row r="54" spans="1:9" ht="26">
      <c r="A54" s="101">
        <v>9</v>
      </c>
      <c r="B54" s="102" t="s">
        <v>187</v>
      </c>
      <c r="C54" s="303" t="s">
        <v>167</v>
      </c>
      <c r="D54" s="103">
        <v>1980</v>
      </c>
      <c r="E54" s="103"/>
      <c r="F54" s="104">
        <v>3.4236111111111113E-2</v>
      </c>
      <c r="G54" s="99">
        <v>9</v>
      </c>
      <c r="H54" s="304">
        <v>22</v>
      </c>
      <c r="I54" s="75"/>
    </row>
    <row r="55" spans="1:9" ht="26">
      <c r="A55" s="101">
        <v>10</v>
      </c>
      <c r="B55" s="102" t="s">
        <v>188</v>
      </c>
      <c r="C55" s="287" t="s">
        <v>26</v>
      </c>
      <c r="D55" s="103">
        <v>1976</v>
      </c>
      <c r="E55" s="103"/>
      <c r="F55" s="104">
        <v>3.7673611111111109E-2</v>
      </c>
      <c r="G55" s="99">
        <v>10</v>
      </c>
      <c r="H55" s="288">
        <v>21</v>
      </c>
      <c r="I55" s="75"/>
    </row>
    <row r="56" spans="1:9">
      <c r="A56" s="75"/>
      <c r="B56" s="75"/>
      <c r="C56" s="75"/>
      <c r="D56" s="75"/>
      <c r="E56" s="75"/>
      <c r="F56" s="75"/>
      <c r="G56" s="75"/>
      <c r="H56" s="113"/>
      <c r="I56" s="75"/>
    </row>
    <row r="57" spans="1:9">
      <c r="A57" s="75"/>
      <c r="B57" s="75"/>
      <c r="C57" s="75"/>
      <c r="D57" s="75"/>
      <c r="E57" s="75"/>
      <c r="F57" s="75"/>
      <c r="G57" s="75"/>
      <c r="H57" s="113"/>
      <c r="I57" s="75"/>
    </row>
    <row r="58" spans="1:9" ht="15" thickBot="1">
      <c r="A58" s="280" t="s">
        <v>196</v>
      </c>
      <c r="B58" s="277"/>
      <c r="C58" s="277"/>
      <c r="D58" s="277"/>
      <c r="E58" s="280" t="s">
        <v>175</v>
      </c>
      <c r="F58" s="75"/>
      <c r="G58" s="277"/>
      <c r="H58" s="113"/>
      <c r="I58" s="75"/>
    </row>
    <row r="59" spans="1:9" ht="15" thickBot="1">
      <c r="A59" s="281" t="s">
        <v>4</v>
      </c>
      <c r="B59" s="282" t="s">
        <v>57</v>
      </c>
      <c r="C59" s="282" t="s">
        <v>116</v>
      </c>
      <c r="D59" s="282" t="s">
        <v>119</v>
      </c>
      <c r="E59" s="282" t="s">
        <v>176</v>
      </c>
      <c r="F59" s="282" t="s">
        <v>120</v>
      </c>
      <c r="G59" s="283" t="s">
        <v>0</v>
      </c>
      <c r="H59" s="284" t="s">
        <v>40</v>
      </c>
      <c r="I59" s="75"/>
    </row>
    <row r="60" spans="1:9">
      <c r="A60" s="307">
        <v>1</v>
      </c>
      <c r="B60" s="308" t="s">
        <v>197</v>
      </c>
      <c r="C60" s="309" t="s">
        <v>27</v>
      </c>
      <c r="D60" s="294">
        <v>1996</v>
      </c>
      <c r="E60" s="294" t="s">
        <v>42</v>
      </c>
      <c r="F60" s="295">
        <v>1.4606481481481482E-2</v>
      </c>
      <c r="G60" s="296">
        <v>1</v>
      </c>
      <c r="H60" s="360">
        <v>33</v>
      </c>
      <c r="I60" s="75"/>
    </row>
    <row r="61" spans="1:9">
      <c r="A61" s="310">
        <v>2</v>
      </c>
      <c r="B61" s="311" t="s">
        <v>98</v>
      </c>
      <c r="C61" s="312" t="s">
        <v>22</v>
      </c>
      <c r="D61" s="103">
        <v>1987</v>
      </c>
      <c r="E61" s="103" t="s">
        <v>132</v>
      </c>
      <c r="F61" s="104">
        <v>1.4722222222222222E-2</v>
      </c>
      <c r="G61" s="99">
        <v>2</v>
      </c>
      <c r="H61" s="361">
        <v>31</v>
      </c>
      <c r="I61" s="75"/>
    </row>
    <row r="62" spans="1:9">
      <c r="A62" s="310">
        <v>3</v>
      </c>
      <c r="B62" s="311" t="s">
        <v>91</v>
      </c>
      <c r="C62" s="313" t="s">
        <v>23</v>
      </c>
      <c r="D62" s="103">
        <v>1975</v>
      </c>
      <c r="E62" s="103" t="s">
        <v>148</v>
      </c>
      <c r="F62" s="104">
        <v>1.4849537037037036E-2</v>
      </c>
      <c r="G62" s="99">
        <v>3</v>
      </c>
      <c r="H62" s="362">
        <v>29</v>
      </c>
      <c r="I62" s="75"/>
    </row>
    <row r="63" spans="1:9" ht="26">
      <c r="A63" s="310">
        <v>4</v>
      </c>
      <c r="B63" s="311" t="s">
        <v>99</v>
      </c>
      <c r="C63" s="287" t="s">
        <v>26</v>
      </c>
      <c r="D63" s="103">
        <v>1991</v>
      </c>
      <c r="E63" s="103" t="s">
        <v>42</v>
      </c>
      <c r="F63" s="104">
        <v>1.5046296296296295E-2</v>
      </c>
      <c r="G63" s="99">
        <v>4</v>
      </c>
      <c r="H63" s="363">
        <v>27</v>
      </c>
      <c r="I63" s="75"/>
    </row>
    <row r="64" spans="1:9">
      <c r="A64" s="310">
        <v>5</v>
      </c>
      <c r="B64" s="311" t="s">
        <v>198</v>
      </c>
      <c r="C64" s="314" t="s">
        <v>27</v>
      </c>
      <c r="D64" s="103">
        <v>1997</v>
      </c>
      <c r="E64" s="103"/>
      <c r="F64" s="104">
        <v>1.5173611111111112E-2</v>
      </c>
      <c r="G64" s="99">
        <v>5</v>
      </c>
      <c r="H64" s="364">
        <v>26</v>
      </c>
      <c r="I64" s="75"/>
    </row>
    <row r="65" spans="1:9">
      <c r="A65" s="310">
        <v>6</v>
      </c>
      <c r="B65" s="311" t="s">
        <v>90</v>
      </c>
      <c r="C65" s="312" t="s">
        <v>22</v>
      </c>
      <c r="D65" s="103">
        <v>1987</v>
      </c>
      <c r="E65" s="103" t="s">
        <v>132</v>
      </c>
      <c r="F65" s="104">
        <v>1.5196759259259259E-2</v>
      </c>
      <c r="G65" s="99">
        <v>6</v>
      </c>
      <c r="H65" s="361">
        <v>25</v>
      </c>
      <c r="I65" s="75"/>
    </row>
    <row r="66" spans="1:9">
      <c r="A66" s="310">
        <v>7</v>
      </c>
      <c r="B66" s="311" t="s">
        <v>92</v>
      </c>
      <c r="C66" s="315" t="s">
        <v>21</v>
      </c>
      <c r="D66" s="103">
        <v>1993</v>
      </c>
      <c r="E66" s="103"/>
      <c r="F66" s="104">
        <v>1.5486111111111112E-2</v>
      </c>
      <c r="G66" s="99">
        <v>7</v>
      </c>
      <c r="H66" s="365">
        <v>24</v>
      </c>
      <c r="I66" s="75"/>
    </row>
    <row r="67" spans="1:9">
      <c r="A67" s="310">
        <v>8</v>
      </c>
      <c r="B67" s="311" t="s">
        <v>199</v>
      </c>
      <c r="C67" s="316" t="s">
        <v>32</v>
      </c>
      <c r="D67" s="103">
        <v>1999</v>
      </c>
      <c r="E67" s="103" t="s">
        <v>132</v>
      </c>
      <c r="F67" s="104">
        <v>1.5590277777777778E-2</v>
      </c>
      <c r="G67" s="99">
        <v>8</v>
      </c>
      <c r="H67" s="366">
        <v>23</v>
      </c>
      <c r="I67" s="75"/>
    </row>
    <row r="68" spans="1:9">
      <c r="A68" s="310">
        <v>9</v>
      </c>
      <c r="B68" s="311" t="s">
        <v>200</v>
      </c>
      <c r="C68" s="103" t="s">
        <v>22</v>
      </c>
      <c r="D68" s="103">
        <v>1985</v>
      </c>
      <c r="E68" s="103"/>
      <c r="F68" s="104">
        <v>1.5983796296296295E-2</v>
      </c>
      <c r="G68" s="99">
        <v>9</v>
      </c>
      <c r="H68" s="116">
        <v>22</v>
      </c>
      <c r="I68" s="75"/>
    </row>
    <row r="69" spans="1:9">
      <c r="A69" s="310">
        <v>10</v>
      </c>
      <c r="B69" s="311" t="s">
        <v>101</v>
      </c>
      <c r="C69" s="315" t="s">
        <v>21</v>
      </c>
      <c r="D69" s="103">
        <v>1989</v>
      </c>
      <c r="E69" s="103" t="s">
        <v>42</v>
      </c>
      <c r="F69" s="104">
        <v>1.6886574074074075E-2</v>
      </c>
      <c r="G69" s="99">
        <v>10</v>
      </c>
      <c r="H69" s="365">
        <v>21</v>
      </c>
      <c r="I69" s="75"/>
    </row>
    <row r="70" spans="1:9">
      <c r="A70" s="310">
        <v>11</v>
      </c>
      <c r="B70" s="311" t="s">
        <v>100</v>
      </c>
      <c r="C70" s="185" t="s">
        <v>133</v>
      </c>
      <c r="D70" s="103">
        <v>1985</v>
      </c>
      <c r="E70" s="103" t="s">
        <v>42</v>
      </c>
      <c r="F70" s="104">
        <v>1.7094907407407409E-2</v>
      </c>
      <c r="G70" s="99">
        <v>11</v>
      </c>
      <c r="H70" s="367">
        <v>20</v>
      </c>
      <c r="I70" s="75"/>
    </row>
    <row r="71" spans="1:9">
      <c r="A71" s="310">
        <v>12</v>
      </c>
      <c r="B71" s="311" t="s">
        <v>201</v>
      </c>
      <c r="C71" s="103" t="s">
        <v>33</v>
      </c>
      <c r="D71" s="103">
        <v>2001</v>
      </c>
      <c r="E71" s="103" t="s">
        <v>132</v>
      </c>
      <c r="F71" s="104">
        <v>1.7592592592592594E-2</v>
      </c>
      <c r="G71" s="99" t="s">
        <v>70</v>
      </c>
      <c r="H71" s="116"/>
      <c r="I71" s="75"/>
    </row>
    <row r="72" spans="1:9">
      <c r="A72" s="310">
        <v>13</v>
      </c>
      <c r="B72" s="311" t="s">
        <v>202</v>
      </c>
      <c r="C72" s="317" t="s">
        <v>20</v>
      </c>
      <c r="D72" s="103">
        <v>1993</v>
      </c>
      <c r="E72" s="103" t="s">
        <v>42</v>
      </c>
      <c r="F72" s="104">
        <v>1.7870370370370373E-2</v>
      </c>
      <c r="G72" s="99">
        <v>12</v>
      </c>
      <c r="H72" s="369">
        <v>19</v>
      </c>
      <c r="I72" s="75"/>
    </row>
    <row r="73" spans="1:9">
      <c r="A73" s="310">
        <v>14</v>
      </c>
      <c r="B73" s="311" t="s">
        <v>102</v>
      </c>
      <c r="C73" s="103" t="s">
        <v>21</v>
      </c>
      <c r="D73" s="103">
        <v>1987</v>
      </c>
      <c r="E73" s="103" t="s">
        <v>43</v>
      </c>
      <c r="F73" s="104">
        <v>1.9050925925925926E-2</v>
      </c>
      <c r="G73" s="99">
        <v>13</v>
      </c>
      <c r="H73" s="116">
        <v>18</v>
      </c>
      <c r="I73" s="75"/>
    </row>
    <row r="74" spans="1:9">
      <c r="A74" s="310">
        <v>15</v>
      </c>
      <c r="B74" s="318" t="s">
        <v>110</v>
      </c>
      <c r="C74" s="285" t="s">
        <v>16</v>
      </c>
      <c r="D74" s="103">
        <v>1993</v>
      </c>
      <c r="E74" s="103" t="s">
        <v>42</v>
      </c>
      <c r="F74" s="104">
        <v>1.9409722222222221E-2</v>
      </c>
      <c r="G74" s="99">
        <v>14</v>
      </c>
      <c r="H74" s="368">
        <v>17</v>
      </c>
      <c r="I74" s="75"/>
    </row>
    <row r="75" spans="1:9">
      <c r="A75" s="310">
        <v>16</v>
      </c>
      <c r="B75" s="311" t="s">
        <v>203</v>
      </c>
      <c r="C75" s="313" t="s">
        <v>23</v>
      </c>
      <c r="D75" s="103">
        <v>1992</v>
      </c>
      <c r="E75" s="103"/>
      <c r="F75" s="104">
        <v>1.9641203703703706E-2</v>
      </c>
      <c r="G75" s="99">
        <v>15</v>
      </c>
      <c r="H75" s="362">
        <v>16</v>
      </c>
      <c r="I75" s="75"/>
    </row>
    <row r="76" spans="1:9">
      <c r="A76" s="310">
        <v>17</v>
      </c>
      <c r="B76" s="311" t="s">
        <v>204</v>
      </c>
      <c r="C76" s="103" t="s">
        <v>27</v>
      </c>
      <c r="D76" s="103">
        <v>1997</v>
      </c>
      <c r="E76" s="103"/>
      <c r="F76" s="104">
        <v>2.119212962962963E-2</v>
      </c>
      <c r="G76" s="99">
        <v>16</v>
      </c>
      <c r="H76" s="116">
        <v>15</v>
      </c>
      <c r="I76" s="75"/>
    </row>
    <row r="77" spans="1:9">
      <c r="A77" s="310">
        <v>18</v>
      </c>
      <c r="B77" s="311" t="s">
        <v>205</v>
      </c>
      <c r="C77" s="285" t="s">
        <v>124</v>
      </c>
      <c r="D77" s="103">
        <v>1994</v>
      </c>
      <c r="E77" s="103"/>
      <c r="F77" s="104">
        <v>2.193287037037037E-2</v>
      </c>
      <c r="G77" s="99">
        <v>17</v>
      </c>
      <c r="H77" s="368">
        <v>14</v>
      </c>
      <c r="I77" s="75"/>
    </row>
    <row r="78" spans="1:9">
      <c r="A78" s="310">
        <v>19</v>
      </c>
      <c r="B78" s="311" t="s">
        <v>206</v>
      </c>
      <c r="C78" s="103" t="s">
        <v>27</v>
      </c>
      <c r="D78" s="103">
        <v>1999</v>
      </c>
      <c r="E78" s="103"/>
      <c r="F78" s="104">
        <v>2.1990740740740741E-2</v>
      </c>
      <c r="G78" s="99">
        <v>18</v>
      </c>
      <c r="H78" s="116">
        <v>13</v>
      </c>
      <c r="I78" s="75"/>
    </row>
    <row r="79" spans="1:9" ht="26">
      <c r="A79" s="310">
        <v>20</v>
      </c>
      <c r="B79" s="311" t="s">
        <v>207</v>
      </c>
      <c r="C79" s="287" t="s">
        <v>26</v>
      </c>
      <c r="D79" s="103">
        <v>1985</v>
      </c>
      <c r="E79" s="103"/>
      <c r="F79" s="104">
        <v>2.4328703703703703E-2</v>
      </c>
      <c r="G79" s="99">
        <v>19</v>
      </c>
      <c r="H79" s="363">
        <v>12</v>
      </c>
      <c r="I79" s="75"/>
    </row>
    <row r="80" spans="1:9">
      <c r="A80" s="310">
        <v>21</v>
      </c>
      <c r="B80" s="311" t="s">
        <v>106</v>
      </c>
      <c r="C80" s="103" t="s">
        <v>23</v>
      </c>
      <c r="D80" s="103">
        <v>1984</v>
      </c>
      <c r="E80" s="103"/>
      <c r="F80" s="104">
        <v>2.4340277777777777E-2</v>
      </c>
      <c r="G80" s="99">
        <v>20</v>
      </c>
      <c r="H80" s="116">
        <v>11</v>
      </c>
      <c r="I80" s="75"/>
    </row>
    <row r="81" spans="1:9">
      <c r="A81" s="310">
        <v>22</v>
      </c>
      <c r="B81" s="311" t="s">
        <v>208</v>
      </c>
      <c r="C81" s="103" t="s">
        <v>26</v>
      </c>
      <c r="D81" s="103">
        <v>1988</v>
      </c>
      <c r="E81" s="103"/>
      <c r="F81" s="104">
        <v>2.5046296296296299E-2</v>
      </c>
      <c r="G81" s="99">
        <v>21</v>
      </c>
      <c r="H81" s="116">
        <v>10</v>
      </c>
      <c r="I81" s="75"/>
    </row>
    <row r="82" spans="1:9">
      <c r="A82" s="310">
        <v>23</v>
      </c>
      <c r="B82" s="311" t="s">
        <v>108</v>
      </c>
      <c r="C82" s="103" t="s">
        <v>23</v>
      </c>
      <c r="D82" s="103">
        <v>1986</v>
      </c>
      <c r="E82" s="103"/>
      <c r="F82" s="104">
        <v>2.5428240740740741E-2</v>
      </c>
      <c r="G82" s="99">
        <v>22</v>
      </c>
      <c r="H82" s="116">
        <v>9</v>
      </c>
      <c r="I82" s="75"/>
    </row>
    <row r="83" spans="1:9">
      <c r="A83" s="310">
        <v>24</v>
      </c>
      <c r="B83" s="311" t="s">
        <v>209</v>
      </c>
      <c r="C83" s="103" t="s">
        <v>23</v>
      </c>
      <c r="D83" s="103">
        <v>1990</v>
      </c>
      <c r="E83" s="103"/>
      <c r="F83" s="104">
        <v>2.5497685185185189E-2</v>
      </c>
      <c r="G83" s="99">
        <v>23</v>
      </c>
      <c r="H83" s="116">
        <v>8</v>
      </c>
      <c r="I83" s="75"/>
    </row>
    <row r="84" spans="1:9">
      <c r="A84" s="310">
        <v>25</v>
      </c>
      <c r="B84" s="311" t="s">
        <v>210</v>
      </c>
      <c r="C84" s="103" t="s">
        <v>211</v>
      </c>
      <c r="D84" s="103">
        <v>2003</v>
      </c>
      <c r="E84" s="103" t="s">
        <v>43</v>
      </c>
      <c r="F84" s="104">
        <v>2.6759259259259257E-2</v>
      </c>
      <c r="G84" s="99" t="s">
        <v>70</v>
      </c>
      <c r="H84" s="116">
        <v>7</v>
      </c>
      <c r="I84" s="75"/>
    </row>
    <row r="85" spans="1:9">
      <c r="A85" s="310">
        <v>26</v>
      </c>
      <c r="B85" s="311" t="s">
        <v>212</v>
      </c>
      <c r="C85" s="103" t="s">
        <v>26</v>
      </c>
      <c r="D85" s="103">
        <v>1985</v>
      </c>
      <c r="E85" s="103"/>
      <c r="F85" s="104">
        <v>2.9652777777777778E-2</v>
      </c>
      <c r="G85" s="99">
        <v>24</v>
      </c>
      <c r="H85" s="116">
        <v>7</v>
      </c>
      <c r="I85" s="75"/>
    </row>
    <row r="86" spans="1:9">
      <c r="A86" s="310">
        <v>27</v>
      </c>
      <c r="B86" s="311" t="s">
        <v>213</v>
      </c>
      <c r="C86" s="103" t="s">
        <v>16</v>
      </c>
      <c r="D86" s="103">
        <v>1984</v>
      </c>
      <c r="E86" s="103"/>
      <c r="F86" s="104">
        <v>2.9652777777777778E-2</v>
      </c>
      <c r="G86" s="99">
        <f xml:space="preserve"> 24</f>
        <v>24</v>
      </c>
      <c r="H86" s="116">
        <v>6</v>
      </c>
      <c r="I86" s="75"/>
    </row>
    <row r="87" spans="1:9">
      <c r="A87" s="310">
        <v>28</v>
      </c>
      <c r="B87" s="311" t="s">
        <v>214</v>
      </c>
      <c r="C87" s="103" t="s">
        <v>215</v>
      </c>
      <c r="D87" s="103">
        <v>2004</v>
      </c>
      <c r="E87" s="103"/>
      <c r="F87" s="104">
        <v>3.0405092592592591E-2</v>
      </c>
      <c r="G87" s="99" t="s">
        <v>70</v>
      </c>
      <c r="H87" s="116"/>
      <c r="I87" s="75"/>
    </row>
    <row r="88" spans="1:9" ht="26">
      <c r="A88" s="310">
        <v>29</v>
      </c>
      <c r="B88" s="311" t="s">
        <v>216</v>
      </c>
      <c r="C88" s="103" t="s">
        <v>27</v>
      </c>
      <c r="D88" s="103">
        <v>1999</v>
      </c>
      <c r="E88" s="103"/>
      <c r="F88" s="103" t="s">
        <v>193</v>
      </c>
      <c r="G88" s="305"/>
      <c r="H88" s="116"/>
      <c r="I88" s="75"/>
    </row>
    <row r="89" spans="1:9" ht="26.5" thickBot="1">
      <c r="A89" s="319">
        <v>30</v>
      </c>
      <c r="B89" s="320" t="s">
        <v>217</v>
      </c>
      <c r="C89" s="107" t="s">
        <v>32</v>
      </c>
      <c r="D89" s="107">
        <v>1999</v>
      </c>
      <c r="E89" s="107" t="s">
        <v>132</v>
      </c>
      <c r="F89" s="107" t="s">
        <v>193</v>
      </c>
      <c r="G89" s="306"/>
      <c r="H89" s="117"/>
      <c r="I89" s="75"/>
    </row>
    <row r="90" spans="1:9">
      <c r="A90" s="75"/>
      <c r="B90" s="75"/>
      <c r="C90" s="75"/>
      <c r="D90" s="75"/>
      <c r="E90" s="75"/>
      <c r="F90" s="75"/>
      <c r="G90" s="75"/>
      <c r="H90" s="113"/>
      <c r="I90" s="75"/>
    </row>
    <row r="91" spans="1:9">
      <c r="A91" s="75"/>
      <c r="B91" s="75"/>
      <c r="C91" s="75"/>
      <c r="D91" s="75"/>
      <c r="E91" s="75"/>
      <c r="F91" s="75"/>
      <c r="G91" s="75"/>
      <c r="H91" s="113"/>
      <c r="I91" s="75"/>
    </row>
    <row r="92" spans="1:9" ht="15" thickBot="1">
      <c r="A92" s="280" t="s">
        <v>218</v>
      </c>
      <c r="B92" s="277"/>
      <c r="C92" s="277"/>
      <c r="D92" s="277"/>
      <c r="E92" s="280" t="s">
        <v>175</v>
      </c>
      <c r="F92" s="75"/>
      <c r="G92" s="277"/>
      <c r="H92" s="113"/>
      <c r="I92" s="75"/>
    </row>
    <row r="93" spans="1:9" ht="15" thickBot="1">
      <c r="A93" s="281" t="s">
        <v>4</v>
      </c>
      <c r="B93" s="282" t="s">
        <v>57</v>
      </c>
      <c r="C93" s="282" t="s">
        <v>116</v>
      </c>
      <c r="D93" s="282" t="s">
        <v>119</v>
      </c>
      <c r="E93" s="282" t="s">
        <v>176</v>
      </c>
      <c r="F93" s="282" t="s">
        <v>120</v>
      </c>
      <c r="G93" s="283" t="s">
        <v>0</v>
      </c>
      <c r="H93" s="284" t="s">
        <v>40</v>
      </c>
      <c r="I93" s="75"/>
    </row>
    <row r="94" spans="1:9">
      <c r="A94" s="291">
        <v>1</v>
      </c>
      <c r="B94" s="292" t="s">
        <v>219</v>
      </c>
      <c r="C94" s="321" t="s">
        <v>32</v>
      </c>
      <c r="D94" s="294">
        <v>1997</v>
      </c>
      <c r="E94" s="294" t="s">
        <v>148</v>
      </c>
      <c r="F94" s="295">
        <v>1.3043981481481483E-2</v>
      </c>
      <c r="G94" s="296">
        <v>1</v>
      </c>
      <c r="H94" s="371">
        <v>33</v>
      </c>
      <c r="I94" s="75"/>
    </row>
    <row r="95" spans="1:9" ht="26">
      <c r="A95" s="101">
        <v>2</v>
      </c>
      <c r="B95" s="102" t="s">
        <v>73</v>
      </c>
      <c r="C95" s="287" t="s">
        <v>26</v>
      </c>
      <c r="D95" s="103">
        <v>1988</v>
      </c>
      <c r="E95" s="103"/>
      <c r="F95" s="104">
        <v>1.638888888888889E-2</v>
      </c>
      <c r="G95" s="99">
        <v>2</v>
      </c>
      <c r="H95" s="363">
        <v>31</v>
      </c>
      <c r="I95" s="75"/>
    </row>
    <row r="96" spans="1:9" ht="26">
      <c r="A96" s="101">
        <v>3</v>
      </c>
      <c r="B96" s="102" t="s">
        <v>220</v>
      </c>
      <c r="C96" s="303" t="s">
        <v>167</v>
      </c>
      <c r="D96" s="103">
        <v>1988</v>
      </c>
      <c r="E96" s="103"/>
      <c r="F96" s="104">
        <v>1.9224537037037037E-2</v>
      </c>
      <c r="G96" s="99">
        <v>3</v>
      </c>
      <c r="H96" s="370">
        <v>29</v>
      </c>
      <c r="I96" s="75"/>
    </row>
    <row r="97" spans="1:9" ht="26">
      <c r="A97" s="101">
        <v>4</v>
      </c>
      <c r="B97" s="102" t="s">
        <v>76</v>
      </c>
      <c r="C97" s="287" t="s">
        <v>26</v>
      </c>
      <c r="D97" s="103">
        <v>1984</v>
      </c>
      <c r="E97" s="103"/>
      <c r="F97" s="104">
        <v>1.9340277777777779E-2</v>
      </c>
      <c r="G97" s="99">
        <v>4</v>
      </c>
      <c r="H97" s="363">
        <v>27</v>
      </c>
      <c r="I97" s="75"/>
    </row>
    <row r="98" spans="1:9">
      <c r="A98" s="101">
        <v>5</v>
      </c>
      <c r="B98" s="102" t="s">
        <v>75</v>
      </c>
      <c r="C98" s="103" t="s">
        <v>26</v>
      </c>
      <c r="D98" s="103">
        <v>1986</v>
      </c>
      <c r="E98" s="103"/>
      <c r="F98" s="104">
        <v>1.9699074074074074E-2</v>
      </c>
      <c r="G98" s="99">
        <v>5</v>
      </c>
      <c r="H98" s="116">
        <v>26</v>
      </c>
      <c r="I98" s="75"/>
    </row>
    <row r="99" spans="1:9">
      <c r="A99" s="101">
        <v>6</v>
      </c>
      <c r="B99" s="102" t="s">
        <v>72</v>
      </c>
      <c r="C99" s="285" t="s">
        <v>16</v>
      </c>
      <c r="D99" s="103">
        <v>1985</v>
      </c>
      <c r="E99" s="103" t="s">
        <v>42</v>
      </c>
      <c r="F99" s="104">
        <v>0.02</v>
      </c>
      <c r="G99" s="99">
        <v>6</v>
      </c>
      <c r="H99" s="368">
        <v>25</v>
      </c>
      <c r="I99" s="75"/>
    </row>
    <row r="100" spans="1:9" ht="26">
      <c r="A100" s="101">
        <v>7</v>
      </c>
      <c r="B100" s="102" t="s">
        <v>71</v>
      </c>
      <c r="C100" s="312" t="s">
        <v>22</v>
      </c>
      <c r="D100" s="103">
        <v>1997</v>
      </c>
      <c r="E100" s="103" t="s">
        <v>43</v>
      </c>
      <c r="F100" s="104">
        <v>2.071759259259259E-2</v>
      </c>
      <c r="G100" s="99">
        <v>7</v>
      </c>
      <c r="H100" s="361">
        <v>24</v>
      </c>
      <c r="I100" s="75"/>
    </row>
    <row r="101" spans="1:9">
      <c r="A101" s="101">
        <v>8</v>
      </c>
      <c r="B101" s="102" t="s">
        <v>68</v>
      </c>
      <c r="C101" s="285" t="s">
        <v>16</v>
      </c>
      <c r="D101" s="103">
        <v>1977</v>
      </c>
      <c r="E101" s="103" t="s">
        <v>132</v>
      </c>
      <c r="F101" s="104">
        <v>2.0844907407407406E-2</v>
      </c>
      <c r="G101" s="99">
        <v>8</v>
      </c>
      <c r="H101" s="368">
        <v>23</v>
      </c>
      <c r="I101" s="75"/>
    </row>
    <row r="102" spans="1:9" ht="26">
      <c r="A102" s="101">
        <v>9</v>
      </c>
      <c r="B102" s="102" t="s">
        <v>221</v>
      </c>
      <c r="C102" s="303" t="s">
        <v>167</v>
      </c>
      <c r="D102" s="103">
        <v>1988</v>
      </c>
      <c r="E102" s="103"/>
      <c r="F102" s="104">
        <v>2.326388888888889E-2</v>
      </c>
      <c r="G102" s="99">
        <v>9</v>
      </c>
      <c r="H102" s="370">
        <v>22</v>
      </c>
      <c r="I102" s="75"/>
    </row>
    <row r="103" spans="1:9">
      <c r="A103" s="101">
        <v>10</v>
      </c>
      <c r="B103" s="102" t="s">
        <v>74</v>
      </c>
      <c r="C103" s="103" t="s">
        <v>16</v>
      </c>
      <c r="D103" s="103">
        <v>1982</v>
      </c>
      <c r="E103" s="103"/>
      <c r="F103" s="104">
        <v>2.6851851851851849E-2</v>
      </c>
      <c r="G103" s="99">
        <v>10</v>
      </c>
      <c r="H103" s="116">
        <v>21</v>
      </c>
      <c r="I103" s="75"/>
    </row>
    <row r="104" spans="1:9">
      <c r="A104" s="101">
        <v>11</v>
      </c>
      <c r="B104" s="102" t="s">
        <v>222</v>
      </c>
      <c r="C104" s="103" t="s">
        <v>16</v>
      </c>
      <c r="D104" s="103">
        <v>1986</v>
      </c>
      <c r="E104" s="103"/>
      <c r="F104" s="104">
        <v>2.9756944444444447E-2</v>
      </c>
      <c r="G104" s="99">
        <v>11</v>
      </c>
      <c r="H104" s="116">
        <v>20</v>
      </c>
      <c r="I104" s="75"/>
    </row>
    <row r="105" spans="1:9">
      <c r="A105" s="101">
        <v>12</v>
      </c>
      <c r="B105" s="102" t="s">
        <v>189</v>
      </c>
      <c r="C105" s="103" t="s">
        <v>16</v>
      </c>
      <c r="D105" s="103">
        <v>1986</v>
      </c>
      <c r="E105" s="103"/>
      <c r="F105" s="104">
        <v>3.0358796296296297E-2</v>
      </c>
      <c r="G105" s="99">
        <v>12</v>
      </c>
      <c r="H105" s="116">
        <v>19</v>
      </c>
      <c r="I105" s="75"/>
    </row>
    <row r="106" spans="1:9">
      <c r="A106" s="101">
        <v>13</v>
      </c>
      <c r="B106" s="102" t="s">
        <v>190</v>
      </c>
      <c r="C106" s="103" t="s">
        <v>124</v>
      </c>
      <c r="D106" s="103">
        <v>1988</v>
      </c>
      <c r="E106" s="103"/>
      <c r="F106" s="104">
        <v>3.1516203703703706E-2</v>
      </c>
      <c r="G106" s="99">
        <v>13</v>
      </c>
      <c r="H106" s="116">
        <v>18</v>
      </c>
      <c r="I106" s="75"/>
    </row>
    <row r="107" spans="1:9">
      <c r="A107" s="101">
        <v>14</v>
      </c>
      <c r="B107" s="102" t="s">
        <v>191</v>
      </c>
      <c r="C107" s="103" t="s">
        <v>26</v>
      </c>
      <c r="D107" s="103">
        <v>1987</v>
      </c>
      <c r="E107" s="103"/>
      <c r="F107" s="104">
        <v>3.4606481481481481E-2</v>
      </c>
      <c r="G107" s="99">
        <v>14</v>
      </c>
      <c r="H107" s="116">
        <v>17</v>
      </c>
      <c r="I107" s="75"/>
    </row>
    <row r="108" spans="1:9" ht="26">
      <c r="A108" s="101">
        <v>15</v>
      </c>
      <c r="B108" s="102" t="s">
        <v>192</v>
      </c>
      <c r="C108" s="103" t="s">
        <v>16</v>
      </c>
      <c r="D108" s="103">
        <v>1985</v>
      </c>
      <c r="E108" s="103"/>
      <c r="F108" s="103" t="s">
        <v>193</v>
      </c>
      <c r="G108" s="305"/>
      <c r="H108" s="116"/>
      <c r="I108" s="75"/>
    </row>
    <row r="109" spans="1:9" ht="26.5" thickBot="1">
      <c r="A109" s="105">
        <v>16</v>
      </c>
      <c r="B109" s="106" t="s">
        <v>194</v>
      </c>
      <c r="C109" s="107" t="s">
        <v>195</v>
      </c>
      <c r="D109" s="107">
        <v>1990</v>
      </c>
      <c r="E109" s="107"/>
      <c r="F109" s="107" t="s">
        <v>193</v>
      </c>
      <c r="G109" s="306"/>
      <c r="H109" s="117"/>
      <c r="I109" s="75"/>
    </row>
    <row r="110" spans="1:9">
      <c r="A110" s="75"/>
      <c r="B110" s="75"/>
      <c r="C110" s="75"/>
      <c r="D110" s="75"/>
      <c r="E110" s="75"/>
      <c r="F110" s="75"/>
      <c r="G110" s="75"/>
      <c r="H110" s="113"/>
      <c r="I110" s="75"/>
    </row>
  </sheetData>
  <mergeCells count="12">
    <mergeCell ref="C28:E28"/>
    <mergeCell ref="C29:G29"/>
    <mergeCell ref="A1:H1"/>
    <mergeCell ref="A2:H2"/>
    <mergeCell ref="A3:H3"/>
    <mergeCell ref="A4:H4"/>
    <mergeCell ref="A7:H7"/>
    <mergeCell ref="A9:A11"/>
    <mergeCell ref="B9:B11"/>
    <mergeCell ref="C9:F10"/>
    <mergeCell ref="G9:G11"/>
    <mergeCell ref="H9:H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Командный</vt:lpstr>
      <vt:lpstr>Ночной спринт</vt:lpstr>
      <vt:lpstr>Мемориал Победы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Павлов</dc:creator>
  <cp:lastModifiedBy>Андрей Семилет</cp:lastModifiedBy>
  <cp:lastPrinted>2021-10-17T13:36:29Z</cp:lastPrinted>
  <dcterms:created xsi:type="dcterms:W3CDTF">2019-05-18T15:51:42Z</dcterms:created>
  <dcterms:modified xsi:type="dcterms:W3CDTF">2023-06-22T06:19:59Z</dcterms:modified>
</cp:coreProperties>
</file>